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рил16 за 9 мес.17г." sheetId="1" r:id="rId1"/>
    <sheet name="пр.17 молод.пол.за 9 мес17г." sheetId="2" r:id="rId2"/>
    <sheet name="пр.17 тур.за 9 мес.17г." sheetId="3" r:id="rId3"/>
    <sheet name="пр.17 ФКС 9 мес.17г." sheetId="4" r:id="rId4"/>
  </sheets>
  <calcPr calcId="124519"/>
</workbook>
</file>

<file path=xl/calcChain.xml><?xml version="1.0" encoding="utf-8"?>
<calcChain xmlns="http://schemas.openxmlformats.org/spreadsheetml/2006/main">
  <c r="H83" i="4"/>
  <c r="H86" s="1"/>
  <c r="F83"/>
  <c r="F86" s="1"/>
  <c r="E83"/>
  <c r="E86" s="1"/>
  <c r="G80"/>
  <c r="E80"/>
  <c r="G77"/>
  <c r="G74"/>
  <c r="E74"/>
  <c r="G69"/>
  <c r="G64"/>
  <c r="G59"/>
  <c r="G54"/>
  <c r="G49"/>
  <c r="G44"/>
  <c r="G39"/>
  <c r="G34"/>
  <c r="G29"/>
  <c r="G24"/>
  <c r="G19"/>
  <c r="G14"/>
  <c r="G9"/>
  <c r="E9"/>
  <c r="C9"/>
  <c r="B9"/>
  <c r="H14" i="3"/>
  <c r="H17" s="1"/>
  <c r="G14"/>
  <c r="G17" s="1"/>
  <c r="F14"/>
  <c r="F17" s="1"/>
  <c r="G11"/>
  <c r="E11"/>
  <c r="E14" s="1"/>
  <c r="E17" s="1"/>
  <c r="C11"/>
  <c r="B11"/>
  <c r="H14" i="2"/>
  <c r="H17" s="1"/>
  <c r="G14"/>
  <c r="G17" s="1"/>
  <c r="F14"/>
  <c r="F17" s="1"/>
  <c r="G11"/>
  <c r="E11"/>
  <c r="E14" s="1"/>
  <c r="E17" s="1"/>
  <c r="C11"/>
  <c r="B11"/>
  <c r="K980" i="1"/>
  <c r="J980"/>
  <c r="I980"/>
  <c r="I979"/>
  <c r="H979"/>
  <c r="G979"/>
  <c r="K979" s="1"/>
  <c r="F979"/>
  <c r="E979"/>
  <c r="D979"/>
  <c r="E977"/>
  <c r="E975"/>
  <c r="K972"/>
  <c r="J972"/>
  <c r="I972"/>
  <c r="H972"/>
  <c r="G972"/>
  <c r="F972"/>
  <c r="E972"/>
  <c r="D972"/>
  <c r="I965"/>
  <c r="H965"/>
  <c r="G965"/>
  <c r="F965"/>
  <c r="E965"/>
  <c r="D965"/>
  <c r="K958"/>
  <c r="J958"/>
  <c r="I958"/>
  <c r="H958"/>
  <c r="G958"/>
  <c r="F958"/>
  <c r="E958"/>
  <c r="D958"/>
  <c r="K951"/>
  <c r="J951"/>
  <c r="I951"/>
  <c r="H951"/>
  <c r="G951"/>
  <c r="F951"/>
  <c r="E951"/>
  <c r="D951"/>
  <c r="K944"/>
  <c r="J944"/>
  <c r="I944"/>
  <c r="H944"/>
  <c r="G944"/>
  <c r="F944"/>
  <c r="E944"/>
  <c r="D944"/>
  <c r="K938"/>
  <c r="J938"/>
  <c r="I938"/>
  <c r="H937"/>
  <c r="G937"/>
  <c r="J937" s="1"/>
  <c r="F937"/>
  <c r="E937"/>
  <c r="D937"/>
  <c r="H931"/>
  <c r="H930" s="1"/>
  <c r="G931"/>
  <c r="J931" s="1"/>
  <c r="F931"/>
  <c r="F812" s="1"/>
  <c r="D931"/>
  <c r="G930"/>
  <c r="I930" s="1"/>
  <c r="F930"/>
  <c r="E930"/>
  <c r="D930"/>
  <c r="K923"/>
  <c r="J923"/>
  <c r="I923"/>
  <c r="H923"/>
  <c r="G923"/>
  <c r="F923"/>
  <c r="E923"/>
  <c r="D923"/>
  <c r="K916"/>
  <c r="J916"/>
  <c r="I916"/>
  <c r="H916"/>
  <c r="G916"/>
  <c r="F916"/>
  <c r="E916"/>
  <c r="D916"/>
  <c r="I913"/>
  <c r="H913"/>
  <c r="H815" s="1"/>
  <c r="G913"/>
  <c r="F913"/>
  <c r="E913"/>
  <c r="D913"/>
  <c r="D815" s="1"/>
  <c r="I911"/>
  <c r="H911"/>
  <c r="G911"/>
  <c r="F911"/>
  <c r="E911"/>
  <c r="D911"/>
  <c r="K909"/>
  <c r="J909"/>
  <c r="I909"/>
  <c r="H909"/>
  <c r="G909"/>
  <c r="F909"/>
  <c r="E909"/>
  <c r="D909"/>
  <c r="K902"/>
  <c r="J902"/>
  <c r="I902"/>
  <c r="H902"/>
  <c r="G902"/>
  <c r="F902"/>
  <c r="E902"/>
  <c r="D902"/>
  <c r="K895"/>
  <c r="J895"/>
  <c r="I895"/>
  <c r="H895"/>
  <c r="G895"/>
  <c r="F895"/>
  <c r="E895"/>
  <c r="D895"/>
  <c r="K888"/>
  <c r="J888"/>
  <c r="I888"/>
  <c r="H888"/>
  <c r="G888"/>
  <c r="F888"/>
  <c r="E888"/>
  <c r="D888"/>
  <c r="K881"/>
  <c r="J881"/>
  <c r="I881"/>
  <c r="H881"/>
  <c r="G881"/>
  <c r="F881"/>
  <c r="E881"/>
  <c r="D881"/>
  <c r="K875"/>
  <c r="K861" s="1"/>
  <c r="J875"/>
  <c r="J861" s="1"/>
  <c r="I875"/>
  <c r="I861" s="1"/>
  <c r="J874"/>
  <c r="I874"/>
  <c r="H874"/>
  <c r="G874"/>
  <c r="F874"/>
  <c r="E874"/>
  <c r="D874"/>
  <c r="K872"/>
  <c r="J872"/>
  <c r="J867" s="1"/>
  <c r="I872"/>
  <c r="H872"/>
  <c r="F872"/>
  <c r="E872"/>
  <c r="D872"/>
  <c r="K867"/>
  <c r="I867"/>
  <c r="H867"/>
  <c r="G867"/>
  <c r="F867"/>
  <c r="E867"/>
  <c r="D867"/>
  <c r="K863"/>
  <c r="J863"/>
  <c r="I863"/>
  <c r="I821" s="1"/>
  <c r="I807" s="1"/>
  <c r="H863"/>
  <c r="H821" s="1"/>
  <c r="F863"/>
  <c r="E863"/>
  <c r="D863"/>
  <c r="D821" s="1"/>
  <c r="H861"/>
  <c r="G861"/>
  <c r="F861"/>
  <c r="F819" s="1"/>
  <c r="E861"/>
  <c r="D861"/>
  <c r="H860"/>
  <c r="G860"/>
  <c r="F860"/>
  <c r="E860"/>
  <c r="D860"/>
  <c r="E859"/>
  <c r="K853"/>
  <c r="J853"/>
  <c r="I853"/>
  <c r="H853"/>
  <c r="G853"/>
  <c r="F853"/>
  <c r="E853"/>
  <c r="D853"/>
  <c r="K846"/>
  <c r="J846"/>
  <c r="I846"/>
  <c r="H846"/>
  <c r="G846"/>
  <c r="F846"/>
  <c r="E846"/>
  <c r="D846"/>
  <c r="K845"/>
  <c r="J845"/>
  <c r="I845"/>
  <c r="H845"/>
  <c r="G845"/>
  <c r="F845"/>
  <c r="E845"/>
  <c r="D845"/>
  <c r="K839"/>
  <c r="J839"/>
  <c r="I839"/>
  <c r="H839"/>
  <c r="G839"/>
  <c r="F839"/>
  <c r="E839"/>
  <c r="D839"/>
  <c r="K838"/>
  <c r="J838"/>
  <c r="I838"/>
  <c r="H838"/>
  <c r="G838"/>
  <c r="F838"/>
  <c r="E838"/>
  <c r="D838"/>
  <c r="K832"/>
  <c r="J832"/>
  <c r="I832"/>
  <c r="H832"/>
  <c r="G832"/>
  <c r="F832"/>
  <c r="E832"/>
  <c r="D832"/>
  <c r="K830"/>
  <c r="I830"/>
  <c r="H830"/>
  <c r="G830"/>
  <c r="F830"/>
  <c r="E830"/>
  <c r="D830"/>
  <c r="K828"/>
  <c r="J828"/>
  <c r="I828"/>
  <c r="H828"/>
  <c r="H825" s="1"/>
  <c r="G828"/>
  <c r="F828"/>
  <c r="E828"/>
  <c r="E825" s="1"/>
  <c r="D828"/>
  <c r="D825" s="1"/>
  <c r="G825"/>
  <c r="F825"/>
  <c r="G821"/>
  <c r="G818" s="1"/>
  <c r="F821"/>
  <c r="E821"/>
  <c r="E820"/>
  <c r="D820"/>
  <c r="H819"/>
  <c r="G819"/>
  <c r="K819" s="1"/>
  <c r="E819"/>
  <c r="D819"/>
  <c r="E818"/>
  <c r="I815"/>
  <c r="G815"/>
  <c r="F815"/>
  <c r="E815"/>
  <c r="K814"/>
  <c r="J814"/>
  <c r="I814"/>
  <c r="H814"/>
  <c r="G814"/>
  <c r="G811" s="1"/>
  <c r="F814"/>
  <c r="F807" s="1"/>
  <c r="E814"/>
  <c r="D814"/>
  <c r="I813"/>
  <c r="I806" s="1"/>
  <c r="H813"/>
  <c r="H806" s="1"/>
  <c r="G813"/>
  <c r="F813"/>
  <c r="E813"/>
  <c r="E806" s="1"/>
  <c r="D813"/>
  <c r="D806" s="1"/>
  <c r="H812"/>
  <c r="H805" s="1"/>
  <c r="G812"/>
  <c r="K812" s="1"/>
  <c r="E812"/>
  <c r="E805" s="1"/>
  <c r="E804" s="1"/>
  <c r="D812"/>
  <c r="D805" s="1"/>
  <c r="H811"/>
  <c r="E811"/>
  <c r="D811"/>
  <c r="K810"/>
  <c r="J810"/>
  <c r="I810"/>
  <c r="H810"/>
  <c r="G810"/>
  <c r="F810"/>
  <c r="E810"/>
  <c r="D810"/>
  <c r="K809"/>
  <c r="I809"/>
  <c r="H809"/>
  <c r="G809"/>
  <c r="F809"/>
  <c r="E809"/>
  <c r="D809"/>
  <c r="E807"/>
  <c r="G806"/>
  <c r="F806"/>
  <c r="G805"/>
  <c r="J805" s="1"/>
  <c r="K798"/>
  <c r="J798"/>
  <c r="I798"/>
  <c r="J797"/>
  <c r="I797"/>
  <c r="H797"/>
  <c r="G797"/>
  <c r="K797" s="1"/>
  <c r="F797"/>
  <c r="E797"/>
  <c r="D797"/>
  <c r="I794"/>
  <c r="H794"/>
  <c r="G794"/>
  <c r="F794"/>
  <c r="E794"/>
  <c r="D794"/>
  <c r="H792"/>
  <c r="G792"/>
  <c r="F792"/>
  <c r="E792"/>
  <c r="D792"/>
  <c r="K791"/>
  <c r="J791"/>
  <c r="I791"/>
  <c r="H790"/>
  <c r="G790"/>
  <c r="J790" s="1"/>
  <c r="F790"/>
  <c r="E790"/>
  <c r="D790"/>
  <c r="I787"/>
  <c r="H787"/>
  <c r="G787"/>
  <c r="F787"/>
  <c r="E787"/>
  <c r="D787"/>
  <c r="H785"/>
  <c r="G785"/>
  <c r="F785"/>
  <c r="E785"/>
  <c r="D785"/>
  <c r="K784"/>
  <c r="J784"/>
  <c r="I784"/>
  <c r="J783"/>
  <c r="I783"/>
  <c r="H783"/>
  <c r="G783"/>
  <c r="K783" s="1"/>
  <c r="F783"/>
  <c r="E783"/>
  <c r="D783"/>
  <c r="I780"/>
  <c r="H780"/>
  <c r="G780"/>
  <c r="F780"/>
  <c r="E780"/>
  <c r="D780"/>
  <c r="H778"/>
  <c r="G778"/>
  <c r="F778"/>
  <c r="E778"/>
  <c r="D778"/>
  <c r="K777"/>
  <c r="J777"/>
  <c r="I777"/>
  <c r="H776"/>
  <c r="G776"/>
  <c r="J776" s="1"/>
  <c r="F776"/>
  <c r="E776"/>
  <c r="D776"/>
  <c r="I773"/>
  <c r="H773"/>
  <c r="G773"/>
  <c r="F773"/>
  <c r="E773"/>
  <c r="D773"/>
  <c r="H771"/>
  <c r="G771"/>
  <c r="F771"/>
  <c r="E771"/>
  <c r="D771"/>
  <c r="K770"/>
  <c r="J770"/>
  <c r="I770"/>
  <c r="J769"/>
  <c r="I769"/>
  <c r="H769"/>
  <c r="G769"/>
  <c r="K769" s="1"/>
  <c r="F769"/>
  <c r="E769"/>
  <c r="D769"/>
  <c r="I766"/>
  <c r="H766"/>
  <c r="G766"/>
  <c r="F766"/>
  <c r="E766"/>
  <c r="D766"/>
  <c r="H764"/>
  <c r="G764"/>
  <c r="F764"/>
  <c r="E764"/>
  <c r="D764"/>
  <c r="K763"/>
  <c r="J763"/>
  <c r="I763"/>
  <c r="H762"/>
  <c r="G762"/>
  <c r="J762" s="1"/>
  <c r="F762"/>
  <c r="E762"/>
  <c r="D762"/>
  <c r="I759"/>
  <c r="H759"/>
  <c r="G759"/>
  <c r="F759"/>
  <c r="E759"/>
  <c r="D759"/>
  <c r="H757"/>
  <c r="G757"/>
  <c r="F757"/>
  <c r="E757"/>
  <c r="D757"/>
  <c r="K756"/>
  <c r="J756"/>
  <c r="I756"/>
  <c r="J755"/>
  <c r="I755"/>
  <c r="H755"/>
  <c r="G755"/>
  <c r="K755" s="1"/>
  <c r="F755"/>
  <c r="E755"/>
  <c r="D755"/>
  <c r="I752"/>
  <c r="H752"/>
  <c r="G752"/>
  <c r="F752"/>
  <c r="E752"/>
  <c r="D752"/>
  <c r="H750"/>
  <c r="G750"/>
  <c r="F750"/>
  <c r="E750"/>
  <c r="D750"/>
  <c r="K749"/>
  <c r="J749"/>
  <c r="I749"/>
  <c r="H748"/>
  <c r="G748"/>
  <c r="J748" s="1"/>
  <c r="F748"/>
  <c r="E748"/>
  <c r="D748"/>
  <c r="I745"/>
  <c r="H745"/>
  <c r="G745"/>
  <c r="F745"/>
  <c r="E745"/>
  <c r="D745"/>
  <c r="H743"/>
  <c r="G743"/>
  <c r="F743"/>
  <c r="E743"/>
  <c r="D743"/>
  <c r="K742"/>
  <c r="J742"/>
  <c r="I742"/>
  <c r="J741"/>
  <c r="I741"/>
  <c r="H741"/>
  <c r="G741"/>
  <c r="K741" s="1"/>
  <c r="F741"/>
  <c r="E741"/>
  <c r="D741"/>
  <c r="I738"/>
  <c r="H738"/>
  <c r="G738"/>
  <c r="F738"/>
  <c r="E738"/>
  <c r="D738"/>
  <c r="H736"/>
  <c r="G736"/>
  <c r="F736"/>
  <c r="E736"/>
  <c r="D736"/>
  <c r="K735"/>
  <c r="J735"/>
  <c r="I735"/>
  <c r="H734"/>
  <c r="G734"/>
  <c r="J734" s="1"/>
  <c r="F734"/>
  <c r="E734"/>
  <c r="D734"/>
  <c r="H731"/>
  <c r="G731"/>
  <c r="F731"/>
  <c r="E731"/>
  <c r="D731"/>
  <c r="H729"/>
  <c r="G729"/>
  <c r="G687" s="1"/>
  <c r="F729"/>
  <c r="E729"/>
  <c r="D729"/>
  <c r="K728"/>
  <c r="J728"/>
  <c r="I728"/>
  <c r="I729" s="1"/>
  <c r="J727"/>
  <c r="I727"/>
  <c r="H727"/>
  <c r="G727"/>
  <c r="K727" s="1"/>
  <c r="F727"/>
  <c r="E727"/>
  <c r="D727"/>
  <c r="K721"/>
  <c r="J721"/>
  <c r="I721"/>
  <c r="H720"/>
  <c r="G720"/>
  <c r="K720" s="1"/>
  <c r="E720"/>
  <c r="D720"/>
  <c r="I720" s="1"/>
  <c r="K717"/>
  <c r="J717"/>
  <c r="I717"/>
  <c r="K716"/>
  <c r="J716"/>
  <c r="I716"/>
  <c r="K715"/>
  <c r="J715"/>
  <c r="I715"/>
  <c r="K714"/>
  <c r="J714"/>
  <c r="I714"/>
  <c r="H713"/>
  <c r="G713"/>
  <c r="J713" s="1"/>
  <c r="F713"/>
  <c r="E713"/>
  <c r="D713"/>
  <c r="K707"/>
  <c r="J707"/>
  <c r="I707"/>
  <c r="H706"/>
  <c r="G706"/>
  <c r="I706" s="1"/>
  <c r="F706"/>
  <c r="E706"/>
  <c r="D706"/>
  <c r="K700"/>
  <c r="J700"/>
  <c r="I700"/>
  <c r="J699"/>
  <c r="I699"/>
  <c r="H699"/>
  <c r="G699"/>
  <c r="K699" s="1"/>
  <c r="F699"/>
  <c r="E699"/>
  <c r="D699"/>
  <c r="K693"/>
  <c r="J693"/>
  <c r="I693"/>
  <c r="E693"/>
  <c r="J692"/>
  <c r="I692"/>
  <c r="H692"/>
  <c r="G692"/>
  <c r="K692" s="1"/>
  <c r="F692"/>
  <c r="E692"/>
  <c r="D692"/>
  <c r="K691"/>
  <c r="J691"/>
  <c r="I691"/>
  <c r="H691"/>
  <c r="G691"/>
  <c r="F691"/>
  <c r="E691"/>
  <c r="D691"/>
  <c r="K690"/>
  <c r="J690"/>
  <c r="I690"/>
  <c r="H690"/>
  <c r="G690"/>
  <c r="F690"/>
  <c r="E690"/>
  <c r="D690"/>
  <c r="I689"/>
  <c r="J688"/>
  <c r="I688"/>
  <c r="H688"/>
  <c r="H689" s="1"/>
  <c r="H619" s="1"/>
  <c r="G688"/>
  <c r="G689" s="1"/>
  <c r="F688"/>
  <c r="F689" s="1"/>
  <c r="F619" s="1"/>
  <c r="E688"/>
  <c r="E689" s="1"/>
  <c r="E619" s="1"/>
  <c r="D688"/>
  <c r="D689" s="1"/>
  <c r="D619" s="1"/>
  <c r="H687"/>
  <c r="F687"/>
  <c r="E687"/>
  <c r="D687"/>
  <c r="J686"/>
  <c r="I686"/>
  <c r="H686"/>
  <c r="G686"/>
  <c r="K686" s="1"/>
  <c r="F686"/>
  <c r="E686"/>
  <c r="D686"/>
  <c r="J685"/>
  <c r="I685"/>
  <c r="H685"/>
  <c r="G685"/>
  <c r="K685" s="1"/>
  <c r="F685"/>
  <c r="E685"/>
  <c r="D685"/>
  <c r="K679"/>
  <c r="J679"/>
  <c r="I679"/>
  <c r="I678"/>
  <c r="H678"/>
  <c r="G678"/>
  <c r="K678" s="1"/>
  <c r="F678"/>
  <c r="E678"/>
  <c r="D678"/>
  <c r="K677"/>
  <c r="J677"/>
  <c r="I677"/>
  <c r="H677"/>
  <c r="G677"/>
  <c r="F677"/>
  <c r="E677"/>
  <c r="D677"/>
  <c r="K676"/>
  <c r="J676"/>
  <c r="I676"/>
  <c r="H676"/>
  <c r="G676"/>
  <c r="G671" s="1"/>
  <c r="F676"/>
  <c r="E676"/>
  <c r="E671" s="1"/>
  <c r="D676"/>
  <c r="K674"/>
  <c r="J674"/>
  <c r="I674"/>
  <c r="H674"/>
  <c r="H671" s="1"/>
  <c r="F674"/>
  <c r="E674"/>
  <c r="D674"/>
  <c r="D671" s="1"/>
  <c r="E673"/>
  <c r="D673"/>
  <c r="J672"/>
  <c r="I672"/>
  <c r="H672"/>
  <c r="G672"/>
  <c r="K672" s="1"/>
  <c r="F672"/>
  <c r="E672"/>
  <c r="D672"/>
  <c r="F671"/>
  <c r="K664"/>
  <c r="J664"/>
  <c r="I664"/>
  <c r="H664"/>
  <c r="G664"/>
  <c r="F664"/>
  <c r="E664"/>
  <c r="D664"/>
  <c r="K658"/>
  <c r="J658"/>
  <c r="I658"/>
  <c r="I657"/>
  <c r="H657"/>
  <c r="G657"/>
  <c r="K657" s="1"/>
  <c r="F657"/>
  <c r="E657"/>
  <c r="D657"/>
  <c r="K656"/>
  <c r="K621" s="1"/>
  <c r="J656"/>
  <c r="I656"/>
  <c r="H656"/>
  <c r="G656"/>
  <c r="G621" s="1"/>
  <c r="F656"/>
  <c r="E656"/>
  <c r="D656"/>
  <c r="K655"/>
  <c r="K620" s="1"/>
  <c r="J655"/>
  <c r="I655"/>
  <c r="H655"/>
  <c r="G655"/>
  <c r="G620" s="1"/>
  <c r="F655"/>
  <c r="E655"/>
  <c r="D655"/>
  <c r="K653"/>
  <c r="J653"/>
  <c r="I653"/>
  <c r="H653"/>
  <c r="G653"/>
  <c r="G618" s="1"/>
  <c r="F653"/>
  <c r="E653"/>
  <c r="D653"/>
  <c r="K652"/>
  <c r="J652"/>
  <c r="I652"/>
  <c r="H652"/>
  <c r="G652"/>
  <c r="G617" s="1"/>
  <c r="F652"/>
  <c r="E652"/>
  <c r="D652"/>
  <c r="I651"/>
  <c r="H651"/>
  <c r="G651"/>
  <c r="K651" s="1"/>
  <c r="F651"/>
  <c r="E651"/>
  <c r="D651"/>
  <c r="I650"/>
  <c r="H650"/>
  <c r="G650"/>
  <c r="K650" s="1"/>
  <c r="F650"/>
  <c r="E650"/>
  <c r="D650"/>
  <c r="K644"/>
  <c r="J644"/>
  <c r="I644"/>
  <c r="H643"/>
  <c r="G643"/>
  <c r="J643" s="1"/>
  <c r="F643"/>
  <c r="E643"/>
  <c r="D643"/>
  <c r="K637"/>
  <c r="J637"/>
  <c r="I637"/>
  <c r="H636"/>
  <c r="G636"/>
  <c r="I636" s="1"/>
  <c r="F636"/>
  <c r="E636"/>
  <c r="D636"/>
  <c r="K630"/>
  <c r="J630"/>
  <c r="I630"/>
  <c r="J629"/>
  <c r="I629"/>
  <c r="H629"/>
  <c r="G629"/>
  <c r="K629" s="1"/>
  <c r="F629"/>
  <c r="E629"/>
  <c r="D629"/>
  <c r="K628"/>
  <c r="J628"/>
  <c r="I628"/>
  <c r="H628"/>
  <c r="G628"/>
  <c r="F628"/>
  <c r="E628"/>
  <c r="D628"/>
  <c r="K627"/>
  <c r="J627"/>
  <c r="I627"/>
  <c r="H627"/>
  <c r="G627"/>
  <c r="F627"/>
  <c r="E627"/>
  <c r="D627"/>
  <c r="K625"/>
  <c r="J625"/>
  <c r="I625"/>
  <c r="H625"/>
  <c r="G625"/>
  <c r="F625"/>
  <c r="E625"/>
  <c r="D625"/>
  <c r="K624"/>
  <c r="J624"/>
  <c r="I624"/>
  <c r="H624"/>
  <c r="G624"/>
  <c r="F624"/>
  <c r="E624"/>
  <c r="D624"/>
  <c r="J623"/>
  <c r="I623"/>
  <c r="H623"/>
  <c r="G623"/>
  <c r="K623" s="1"/>
  <c r="F623"/>
  <c r="E623"/>
  <c r="D623"/>
  <c r="J622"/>
  <c r="I622"/>
  <c r="H622"/>
  <c r="G622"/>
  <c r="K622" s="1"/>
  <c r="F622"/>
  <c r="E622"/>
  <c r="D622"/>
  <c r="J621"/>
  <c r="I621"/>
  <c r="H621"/>
  <c r="F621"/>
  <c r="E621"/>
  <c r="D621"/>
  <c r="J620"/>
  <c r="I620"/>
  <c r="H620"/>
  <c r="F620"/>
  <c r="E620"/>
  <c r="D620"/>
  <c r="H618"/>
  <c r="F618"/>
  <c r="E618"/>
  <c r="D618"/>
  <c r="H617"/>
  <c r="F617"/>
  <c r="E617"/>
  <c r="D617"/>
  <c r="H616"/>
  <c r="F616"/>
  <c r="E616"/>
  <c r="D616"/>
  <c r="H615"/>
  <c r="F615"/>
  <c r="E615"/>
  <c r="D615"/>
  <c r="K609"/>
  <c r="J609"/>
  <c r="I609"/>
  <c r="I608"/>
  <c r="H608"/>
  <c r="G608"/>
  <c r="K608" s="1"/>
  <c r="F608"/>
  <c r="E608"/>
  <c r="D608"/>
  <c r="K602"/>
  <c r="J602"/>
  <c r="I602"/>
  <c r="H601"/>
  <c r="G601"/>
  <c r="J601" s="1"/>
  <c r="F601"/>
  <c r="E601"/>
  <c r="D601"/>
  <c r="K594"/>
  <c r="J594"/>
  <c r="I594"/>
  <c r="H594"/>
  <c r="G594"/>
  <c r="F594"/>
  <c r="E594"/>
  <c r="D594"/>
  <c r="K587"/>
  <c r="J587"/>
  <c r="I587"/>
  <c r="H587"/>
  <c r="G587"/>
  <c r="F587"/>
  <c r="E587"/>
  <c r="D587"/>
  <c r="K581"/>
  <c r="J581"/>
  <c r="I581"/>
  <c r="H580"/>
  <c r="G580"/>
  <c r="I580" s="1"/>
  <c r="F580"/>
  <c r="E580"/>
  <c r="D580"/>
  <c r="I579"/>
  <c r="I573"/>
  <c r="H573"/>
  <c r="G573"/>
  <c r="F573"/>
  <c r="E573"/>
  <c r="D573"/>
  <c r="K566"/>
  <c r="J566"/>
  <c r="I566"/>
  <c r="H566"/>
  <c r="G566"/>
  <c r="F566"/>
  <c r="E566"/>
  <c r="D566"/>
  <c r="K560"/>
  <c r="J560"/>
  <c r="I560"/>
  <c r="I559"/>
  <c r="H559"/>
  <c r="G559"/>
  <c r="K559" s="1"/>
  <c r="F559"/>
  <c r="E559"/>
  <c r="D559"/>
  <c r="K552"/>
  <c r="J552"/>
  <c r="I552"/>
  <c r="H552"/>
  <c r="G552"/>
  <c r="F552"/>
  <c r="E552"/>
  <c r="D552"/>
  <c r="K545"/>
  <c r="J545"/>
  <c r="I545"/>
  <c r="H545"/>
  <c r="G545"/>
  <c r="F545"/>
  <c r="E545"/>
  <c r="D545"/>
  <c r="K538"/>
  <c r="J538"/>
  <c r="I538"/>
  <c r="H538"/>
  <c r="G538"/>
  <c r="F538"/>
  <c r="E538"/>
  <c r="D538"/>
  <c r="K532"/>
  <c r="J532"/>
  <c r="I532"/>
  <c r="H531"/>
  <c r="H497" s="1"/>
  <c r="H496" s="1"/>
  <c r="G531"/>
  <c r="J531" s="1"/>
  <c r="J497" s="1"/>
  <c r="J496" s="1"/>
  <c r="F531"/>
  <c r="E531"/>
  <c r="D531"/>
  <c r="I530"/>
  <c r="H524"/>
  <c r="G524"/>
  <c r="I524" s="1"/>
  <c r="F524"/>
  <c r="E524"/>
  <c r="D524"/>
  <c r="K517"/>
  <c r="J517"/>
  <c r="I517"/>
  <c r="H517"/>
  <c r="G517"/>
  <c r="F517"/>
  <c r="E517"/>
  <c r="D517"/>
  <c r="K511"/>
  <c r="J511"/>
  <c r="I511"/>
  <c r="J510"/>
  <c r="I510"/>
  <c r="H510"/>
  <c r="G510"/>
  <c r="K510" s="1"/>
  <c r="F510"/>
  <c r="E510"/>
  <c r="D510"/>
  <c r="I509"/>
  <c r="F504"/>
  <c r="I503"/>
  <c r="H503"/>
  <c r="G503"/>
  <c r="F503"/>
  <c r="E503"/>
  <c r="D503"/>
  <c r="F496"/>
  <c r="E496"/>
  <c r="D496"/>
  <c r="K490"/>
  <c r="J490"/>
  <c r="I490"/>
  <c r="J489"/>
  <c r="I489"/>
  <c r="H489"/>
  <c r="G489"/>
  <c r="K489" s="1"/>
  <c r="F489"/>
  <c r="E489"/>
  <c r="D489"/>
  <c r="G488"/>
  <c r="I488" s="1"/>
  <c r="F488"/>
  <c r="E488"/>
  <c r="D488"/>
  <c r="H487"/>
  <c r="H482" s="1"/>
  <c r="F487"/>
  <c r="F473" s="1"/>
  <c r="F56" s="1"/>
  <c r="F20" s="1"/>
  <c r="D487"/>
  <c r="J483"/>
  <c r="I483"/>
  <c r="H483"/>
  <c r="G483"/>
  <c r="K483" s="1"/>
  <c r="F483"/>
  <c r="F469" s="1"/>
  <c r="F468" s="1"/>
  <c r="E483"/>
  <c r="E469" s="1"/>
  <c r="D483"/>
  <c r="F482"/>
  <c r="E482"/>
  <c r="D482"/>
  <c r="H475"/>
  <c r="G475"/>
  <c r="I475" s="1"/>
  <c r="F475"/>
  <c r="E475"/>
  <c r="D475"/>
  <c r="H474"/>
  <c r="F474"/>
  <c r="E474"/>
  <c r="D474"/>
  <c r="H473"/>
  <c r="G473"/>
  <c r="I473" s="1"/>
  <c r="E473"/>
  <c r="D473"/>
  <c r="H469"/>
  <c r="G469"/>
  <c r="J469" s="1"/>
  <c r="D469"/>
  <c r="H468"/>
  <c r="D468"/>
  <c r="H465"/>
  <c r="G465"/>
  <c r="J465" s="1"/>
  <c r="F465"/>
  <c r="E465"/>
  <c r="D465"/>
  <c r="K464"/>
  <c r="J464"/>
  <c r="I464"/>
  <c r="H463"/>
  <c r="G463"/>
  <c r="I463" s="1"/>
  <c r="F463"/>
  <c r="E463"/>
  <c r="D463"/>
  <c r="K462"/>
  <c r="J462"/>
  <c r="I462"/>
  <c r="J461"/>
  <c r="I461"/>
  <c r="H461"/>
  <c r="G461"/>
  <c r="K461" s="1"/>
  <c r="F461"/>
  <c r="E461"/>
  <c r="D461"/>
  <c r="J458"/>
  <c r="I458"/>
  <c r="H458"/>
  <c r="G458"/>
  <c r="K458" s="1"/>
  <c r="K457"/>
  <c r="J457"/>
  <c r="I457"/>
  <c r="J456"/>
  <c r="I456"/>
  <c r="H456"/>
  <c r="G456"/>
  <c r="K456" s="1"/>
  <c r="K455"/>
  <c r="J455"/>
  <c r="I455"/>
  <c r="J454"/>
  <c r="I454"/>
  <c r="H454"/>
  <c r="G454"/>
  <c r="K454" s="1"/>
  <c r="F454"/>
  <c r="E454"/>
  <c r="D454"/>
  <c r="K448"/>
  <c r="J448"/>
  <c r="I448"/>
  <c r="I447"/>
  <c r="H447"/>
  <c r="G447"/>
  <c r="K447" s="1"/>
  <c r="F447"/>
  <c r="E447"/>
  <c r="D447"/>
  <c r="K441"/>
  <c r="J441"/>
  <c r="I441"/>
  <c r="H440"/>
  <c r="G440"/>
  <c r="J440" s="1"/>
  <c r="F440"/>
  <c r="E440"/>
  <c r="D440"/>
  <c r="K434"/>
  <c r="J434"/>
  <c r="I434"/>
  <c r="H433"/>
  <c r="G433"/>
  <c r="I433" s="1"/>
  <c r="F433"/>
  <c r="E433"/>
  <c r="D433"/>
  <c r="H427"/>
  <c r="G427"/>
  <c r="I427" s="1"/>
  <c r="F427"/>
  <c r="E427"/>
  <c r="D427"/>
  <c r="H426"/>
  <c r="G426"/>
  <c r="I426" s="1"/>
  <c r="F426"/>
  <c r="E426"/>
  <c r="D426"/>
  <c r="K420"/>
  <c r="J420"/>
  <c r="I420"/>
  <c r="J419"/>
  <c r="I419"/>
  <c r="H419"/>
  <c r="G419"/>
  <c r="K419" s="1"/>
  <c r="F419"/>
  <c r="E419"/>
  <c r="D419"/>
  <c r="K413"/>
  <c r="J413"/>
  <c r="I413"/>
  <c r="I412"/>
  <c r="H412"/>
  <c r="G412"/>
  <c r="K412" s="1"/>
  <c r="F412"/>
  <c r="E412"/>
  <c r="D412"/>
  <c r="K406"/>
  <c r="J406"/>
  <c r="I406"/>
  <c r="H405"/>
  <c r="G405"/>
  <c r="J405" s="1"/>
  <c r="F405"/>
  <c r="E405"/>
  <c r="D405"/>
  <c r="K399"/>
  <c r="J399"/>
  <c r="I399"/>
  <c r="H398"/>
  <c r="G398"/>
  <c r="I398" s="1"/>
  <c r="F398"/>
  <c r="E398"/>
  <c r="D398"/>
  <c r="K397"/>
  <c r="J397"/>
  <c r="I397"/>
  <c r="K396"/>
  <c r="J396"/>
  <c r="I396"/>
  <c r="K395"/>
  <c r="J395"/>
  <c r="I395"/>
  <c r="K394"/>
  <c r="J394"/>
  <c r="I394"/>
  <c r="H393"/>
  <c r="F393"/>
  <c r="K393" s="1"/>
  <c r="E393"/>
  <c r="J393" s="1"/>
  <c r="D393"/>
  <c r="I393" s="1"/>
  <c r="K392"/>
  <c r="J392"/>
  <c r="I392"/>
  <c r="K391"/>
  <c r="J391"/>
  <c r="I391"/>
  <c r="K390"/>
  <c r="J390"/>
  <c r="I390"/>
  <c r="K389"/>
  <c r="J389"/>
  <c r="I389"/>
  <c r="H388"/>
  <c r="F388"/>
  <c r="K388" s="1"/>
  <c r="E388"/>
  <c r="J388" s="1"/>
  <c r="D388"/>
  <c r="I388" s="1"/>
  <c r="K381"/>
  <c r="J381"/>
  <c r="I381"/>
  <c r="H381"/>
  <c r="G381"/>
  <c r="F381"/>
  <c r="E381"/>
  <c r="D381"/>
  <c r="K375"/>
  <c r="J375"/>
  <c r="I375"/>
  <c r="H374"/>
  <c r="G374"/>
  <c r="J374" s="1"/>
  <c r="F374"/>
  <c r="E374"/>
  <c r="H373"/>
  <c r="G373"/>
  <c r="F373"/>
  <c r="E373"/>
  <c r="D373"/>
  <c r="H372"/>
  <c r="G372"/>
  <c r="F372"/>
  <c r="E372"/>
  <c r="D372"/>
  <c r="H370"/>
  <c r="H367" s="1"/>
  <c r="G370"/>
  <c r="F370"/>
  <c r="F367" s="1"/>
  <c r="E370"/>
  <c r="E367" s="1"/>
  <c r="D370"/>
  <c r="D367" s="1"/>
  <c r="H369"/>
  <c r="G369"/>
  <c r="F369"/>
  <c r="E369"/>
  <c r="D369"/>
  <c r="H368"/>
  <c r="G368"/>
  <c r="I368" s="1"/>
  <c r="F368"/>
  <c r="E368"/>
  <c r="D368"/>
  <c r="G367"/>
  <c r="H362"/>
  <c r="G362"/>
  <c r="F362"/>
  <c r="E362"/>
  <c r="D362"/>
  <c r="H361"/>
  <c r="G361"/>
  <c r="J361" s="1"/>
  <c r="F361"/>
  <c r="E361"/>
  <c r="D361"/>
  <c r="H360"/>
  <c r="G360"/>
  <c r="J360" s="1"/>
  <c r="F360"/>
  <c r="E360"/>
  <c r="D360"/>
  <c r="K354"/>
  <c r="J354"/>
  <c r="I354"/>
  <c r="H353"/>
  <c r="G353"/>
  <c r="I353" s="1"/>
  <c r="F353"/>
  <c r="E353"/>
  <c r="D353"/>
  <c r="K347"/>
  <c r="J347"/>
  <c r="I347"/>
  <c r="J346"/>
  <c r="I346"/>
  <c r="H346"/>
  <c r="G346"/>
  <c r="K346" s="1"/>
  <c r="F346"/>
  <c r="E346"/>
  <c r="D346"/>
  <c r="K340"/>
  <c r="J340"/>
  <c r="I340"/>
  <c r="I339"/>
  <c r="H339"/>
  <c r="G339"/>
  <c r="K339" s="1"/>
  <c r="F339"/>
  <c r="E339"/>
  <c r="D339"/>
  <c r="K333"/>
  <c r="J333"/>
  <c r="I333"/>
  <c r="H332"/>
  <c r="G332"/>
  <c r="J332" s="1"/>
  <c r="F332"/>
  <c r="E332"/>
  <c r="D332"/>
  <c r="K325"/>
  <c r="J325"/>
  <c r="I325"/>
  <c r="H325"/>
  <c r="G325"/>
  <c r="F325"/>
  <c r="E325"/>
  <c r="D325"/>
  <c r="H322"/>
  <c r="H315" s="1"/>
  <c r="H77" s="1"/>
  <c r="G322"/>
  <c r="G315" s="1"/>
  <c r="F322"/>
  <c r="E322"/>
  <c r="E315" s="1"/>
  <c r="E77" s="1"/>
  <c r="D322"/>
  <c r="D315" s="1"/>
  <c r="D77" s="1"/>
  <c r="K321"/>
  <c r="J321"/>
  <c r="I321"/>
  <c r="H320"/>
  <c r="H313" s="1"/>
  <c r="H75" s="1"/>
  <c r="G320"/>
  <c r="G313" s="1"/>
  <c r="F320"/>
  <c r="E320"/>
  <c r="E313" s="1"/>
  <c r="E75" s="1"/>
  <c r="D320"/>
  <c r="D313" s="1"/>
  <c r="D75" s="1"/>
  <c r="K319"/>
  <c r="J319"/>
  <c r="I319"/>
  <c r="I318" s="1"/>
  <c r="K318"/>
  <c r="J318"/>
  <c r="H318"/>
  <c r="G318"/>
  <c r="F318"/>
  <c r="E318"/>
  <c r="D318"/>
  <c r="H317"/>
  <c r="H311" s="1"/>
  <c r="G317"/>
  <c r="G311" s="1"/>
  <c r="F317"/>
  <c r="E317"/>
  <c r="E311" s="1"/>
  <c r="D317"/>
  <c r="D311" s="1"/>
  <c r="H316"/>
  <c r="G316"/>
  <c r="F316"/>
  <c r="F78" s="1"/>
  <c r="E316"/>
  <c r="D316"/>
  <c r="F315"/>
  <c r="J314"/>
  <c r="I314"/>
  <c r="H314"/>
  <c r="G314"/>
  <c r="K314" s="1"/>
  <c r="F314"/>
  <c r="E314"/>
  <c r="D314"/>
  <c r="F313"/>
  <c r="J312"/>
  <c r="I312"/>
  <c r="H312"/>
  <c r="G312"/>
  <c r="K312" s="1"/>
  <c r="F312"/>
  <c r="E312"/>
  <c r="D312"/>
  <c r="F311"/>
  <c r="K305"/>
  <c r="J305"/>
  <c r="J284" s="1"/>
  <c r="J283" s="1"/>
  <c r="I305"/>
  <c r="I284" s="1"/>
  <c r="I283" s="1"/>
  <c r="K304"/>
  <c r="I304"/>
  <c r="H304"/>
  <c r="G304"/>
  <c r="F304"/>
  <c r="E304"/>
  <c r="D304"/>
  <c r="K298"/>
  <c r="J298"/>
  <c r="I298"/>
  <c r="H297"/>
  <c r="G297"/>
  <c r="J297" s="1"/>
  <c r="F297"/>
  <c r="E297"/>
  <c r="D297"/>
  <c r="K291"/>
  <c r="J291"/>
  <c r="I291"/>
  <c r="K290"/>
  <c r="J290"/>
  <c r="I290"/>
  <c r="H290"/>
  <c r="G290"/>
  <c r="F290"/>
  <c r="E290"/>
  <c r="D290"/>
  <c r="K289"/>
  <c r="J289"/>
  <c r="I289"/>
  <c r="H289"/>
  <c r="F289"/>
  <c r="F283" s="1"/>
  <c r="E289"/>
  <c r="E86" s="1"/>
  <c r="D289"/>
  <c r="K288"/>
  <c r="J288"/>
  <c r="I288"/>
  <c r="H288"/>
  <c r="F288"/>
  <c r="E288"/>
  <c r="E283" s="1"/>
  <c r="D288"/>
  <c r="K286"/>
  <c r="J286"/>
  <c r="I286"/>
  <c r="H286"/>
  <c r="H283" s="1"/>
  <c r="F286"/>
  <c r="F83" s="1"/>
  <c r="E286"/>
  <c r="D286"/>
  <c r="D283" s="1"/>
  <c r="K285"/>
  <c r="J285"/>
  <c r="I285"/>
  <c r="H285"/>
  <c r="F285"/>
  <c r="E285"/>
  <c r="D285"/>
  <c r="K284"/>
  <c r="H284"/>
  <c r="G284"/>
  <c r="F284"/>
  <c r="E284"/>
  <c r="D284"/>
  <c r="K283"/>
  <c r="G283"/>
  <c r="K282"/>
  <c r="J282"/>
  <c r="I282"/>
  <c r="H282"/>
  <c r="F282"/>
  <c r="F276" s="1"/>
  <c r="E282"/>
  <c r="D282"/>
  <c r="K281"/>
  <c r="J281"/>
  <c r="I281"/>
  <c r="H281"/>
  <c r="F281"/>
  <c r="E281"/>
  <c r="E276" s="1"/>
  <c r="D281"/>
  <c r="K279"/>
  <c r="J279"/>
  <c r="I279"/>
  <c r="H279"/>
  <c r="H276" s="1"/>
  <c r="F279"/>
  <c r="E279"/>
  <c r="D279"/>
  <c r="D276" s="1"/>
  <c r="K278"/>
  <c r="J278"/>
  <c r="I278"/>
  <c r="H278"/>
  <c r="F278"/>
  <c r="E278"/>
  <c r="D278"/>
  <c r="H277"/>
  <c r="G277"/>
  <c r="I277" s="1"/>
  <c r="F277"/>
  <c r="E277"/>
  <c r="D277"/>
  <c r="G276"/>
  <c r="I276" s="1"/>
  <c r="K269"/>
  <c r="J269"/>
  <c r="I269"/>
  <c r="H269"/>
  <c r="G269"/>
  <c r="F269"/>
  <c r="E269"/>
  <c r="D269"/>
  <c r="K263"/>
  <c r="J263"/>
  <c r="I263"/>
  <c r="J262"/>
  <c r="I262"/>
  <c r="H262"/>
  <c r="G262"/>
  <c r="K262" s="1"/>
  <c r="F262"/>
  <c r="E262"/>
  <c r="D262"/>
  <c r="E256"/>
  <c r="K255"/>
  <c r="J255"/>
  <c r="I255"/>
  <c r="H255"/>
  <c r="G255"/>
  <c r="F255"/>
  <c r="E255"/>
  <c r="D255"/>
  <c r="K248"/>
  <c r="J248"/>
  <c r="I248"/>
  <c r="H248"/>
  <c r="G248"/>
  <c r="F248"/>
  <c r="E248"/>
  <c r="D248"/>
  <c r="K242"/>
  <c r="J242"/>
  <c r="I242"/>
  <c r="J241"/>
  <c r="I241"/>
  <c r="H241"/>
  <c r="G241"/>
  <c r="K241" s="1"/>
  <c r="F241"/>
  <c r="E241"/>
  <c r="D241"/>
  <c r="K234"/>
  <c r="J234"/>
  <c r="I234"/>
  <c r="H234"/>
  <c r="G234"/>
  <c r="F234"/>
  <c r="E234"/>
  <c r="D234"/>
  <c r="H229"/>
  <c r="G229"/>
  <c r="F229"/>
  <c r="F82" s="1"/>
  <c r="E229"/>
  <c r="D229"/>
  <c r="H228"/>
  <c r="G228"/>
  <c r="I228" s="1"/>
  <c r="F228"/>
  <c r="F81" s="1"/>
  <c r="E228"/>
  <c r="D228"/>
  <c r="H227"/>
  <c r="G227"/>
  <c r="I227" s="1"/>
  <c r="F227"/>
  <c r="E227"/>
  <c r="D227"/>
  <c r="H222"/>
  <c r="G222"/>
  <c r="F222"/>
  <c r="E222"/>
  <c r="D222"/>
  <c r="H221"/>
  <c r="G221"/>
  <c r="J221" s="1"/>
  <c r="F221"/>
  <c r="E221"/>
  <c r="D221"/>
  <c r="H220"/>
  <c r="G220"/>
  <c r="J220" s="1"/>
  <c r="F220"/>
  <c r="E220"/>
  <c r="D220"/>
  <c r="K214"/>
  <c r="J214"/>
  <c r="I214"/>
  <c r="H213"/>
  <c r="G213"/>
  <c r="I213" s="1"/>
  <c r="F213"/>
  <c r="E213"/>
  <c r="D213"/>
  <c r="K207"/>
  <c r="J207"/>
  <c r="I207"/>
  <c r="J206"/>
  <c r="I206"/>
  <c r="H206"/>
  <c r="G206"/>
  <c r="K206" s="1"/>
  <c r="F206"/>
  <c r="E206"/>
  <c r="D206"/>
  <c r="J200"/>
  <c r="I200"/>
  <c r="H200"/>
  <c r="H199" s="1"/>
  <c r="G200"/>
  <c r="K200" s="1"/>
  <c r="G199"/>
  <c r="I199" s="1"/>
  <c r="F199"/>
  <c r="E199"/>
  <c r="D199"/>
  <c r="H193"/>
  <c r="G193"/>
  <c r="I193" s="1"/>
  <c r="H192"/>
  <c r="F192"/>
  <c r="E192"/>
  <c r="D192"/>
  <c r="K186"/>
  <c r="J186"/>
  <c r="I186"/>
  <c r="H186"/>
  <c r="H137" s="1"/>
  <c r="H185"/>
  <c r="G185"/>
  <c r="J185" s="1"/>
  <c r="F185"/>
  <c r="E185"/>
  <c r="D185"/>
  <c r="K179"/>
  <c r="J179"/>
  <c r="I179"/>
  <c r="H178"/>
  <c r="G178"/>
  <c r="I178" s="1"/>
  <c r="F178"/>
  <c r="E178"/>
  <c r="D178"/>
  <c r="K172"/>
  <c r="J172"/>
  <c r="I172"/>
  <c r="J171"/>
  <c r="I171"/>
  <c r="H171"/>
  <c r="G171"/>
  <c r="K171" s="1"/>
  <c r="F171"/>
  <c r="E171"/>
  <c r="D171"/>
  <c r="K165"/>
  <c r="J165"/>
  <c r="I165"/>
  <c r="E165"/>
  <c r="J164"/>
  <c r="I164"/>
  <c r="H164"/>
  <c r="G164"/>
  <c r="K164" s="1"/>
  <c r="F164"/>
  <c r="E164"/>
  <c r="D164"/>
  <c r="K158"/>
  <c r="J158"/>
  <c r="I158"/>
  <c r="E158"/>
  <c r="J157"/>
  <c r="I157"/>
  <c r="H157"/>
  <c r="K157" s="1"/>
  <c r="G157"/>
  <c r="F157"/>
  <c r="E157"/>
  <c r="D157"/>
  <c r="E151"/>
  <c r="K150"/>
  <c r="J150"/>
  <c r="I150"/>
  <c r="H150"/>
  <c r="G150"/>
  <c r="F150"/>
  <c r="E150"/>
  <c r="D150"/>
  <c r="K144"/>
  <c r="J144"/>
  <c r="I144"/>
  <c r="J143"/>
  <c r="I143"/>
  <c r="H143"/>
  <c r="G143"/>
  <c r="K143" s="1"/>
  <c r="F143"/>
  <c r="E143"/>
  <c r="D143"/>
  <c r="E142"/>
  <c r="D142"/>
  <c r="E141"/>
  <c r="D141"/>
  <c r="E139"/>
  <c r="D139"/>
  <c r="D136" s="1"/>
  <c r="E138"/>
  <c r="D138"/>
  <c r="F137"/>
  <c r="E137"/>
  <c r="D137"/>
  <c r="D74" s="1"/>
  <c r="F136"/>
  <c r="E136"/>
  <c r="K130"/>
  <c r="J130"/>
  <c r="I130"/>
  <c r="I129"/>
  <c r="H129"/>
  <c r="G129"/>
  <c r="K129" s="1"/>
  <c r="F129"/>
  <c r="E129"/>
  <c r="D129"/>
  <c r="K123"/>
  <c r="J123"/>
  <c r="I123"/>
  <c r="H122"/>
  <c r="G122"/>
  <c r="J122" s="1"/>
  <c r="F122"/>
  <c r="E122"/>
  <c r="D122"/>
  <c r="K116"/>
  <c r="J116"/>
  <c r="I116"/>
  <c r="H115"/>
  <c r="G115"/>
  <c r="I115" s="1"/>
  <c r="F115"/>
  <c r="E115"/>
  <c r="D115"/>
  <c r="K109"/>
  <c r="J109"/>
  <c r="I109"/>
  <c r="J108"/>
  <c r="I108"/>
  <c r="H108"/>
  <c r="G108"/>
  <c r="K108" s="1"/>
  <c r="F108"/>
  <c r="E108"/>
  <c r="D108"/>
  <c r="K102"/>
  <c r="J102"/>
  <c r="I102"/>
  <c r="I101"/>
  <c r="H101"/>
  <c r="G101"/>
  <c r="K101" s="1"/>
  <c r="F101"/>
  <c r="E101"/>
  <c r="D101"/>
  <c r="K95"/>
  <c r="J95"/>
  <c r="I95"/>
  <c r="H94"/>
  <c r="G94"/>
  <c r="J94" s="1"/>
  <c r="E94"/>
  <c r="D94"/>
  <c r="H88"/>
  <c r="G88"/>
  <c r="I88" s="1"/>
  <c r="F88"/>
  <c r="E88"/>
  <c r="D88"/>
  <c r="H87"/>
  <c r="G87"/>
  <c r="I87" s="1"/>
  <c r="F87"/>
  <c r="E87"/>
  <c r="D87"/>
  <c r="H86"/>
  <c r="H80" s="1"/>
  <c r="G86"/>
  <c r="G80" s="1"/>
  <c r="F86"/>
  <c r="F36" s="1"/>
  <c r="D86"/>
  <c r="D80" s="1"/>
  <c r="H85"/>
  <c r="G85"/>
  <c r="G35" s="1"/>
  <c r="F85"/>
  <c r="E85"/>
  <c r="D85"/>
  <c r="I84"/>
  <c r="H84"/>
  <c r="G84"/>
  <c r="K84" s="1"/>
  <c r="F84"/>
  <c r="E84"/>
  <c r="D84"/>
  <c r="I83"/>
  <c r="H83"/>
  <c r="G83"/>
  <c r="K83" s="1"/>
  <c r="E83"/>
  <c r="E68" s="1"/>
  <c r="D83"/>
  <c r="I82"/>
  <c r="H82"/>
  <c r="G82"/>
  <c r="K82" s="1"/>
  <c r="E82"/>
  <c r="D82"/>
  <c r="I81"/>
  <c r="H81"/>
  <c r="G81"/>
  <c r="K81" s="1"/>
  <c r="E81"/>
  <c r="E66" s="1"/>
  <c r="D81"/>
  <c r="H79"/>
  <c r="F79"/>
  <c r="E79"/>
  <c r="E73" s="1"/>
  <c r="D79"/>
  <c r="F77"/>
  <c r="F27" s="1"/>
  <c r="F19" s="1"/>
  <c r="G76"/>
  <c r="F76"/>
  <c r="F26" s="1"/>
  <c r="E76"/>
  <c r="F75"/>
  <c r="F25" s="1"/>
  <c r="F74"/>
  <c r="F24" s="1"/>
  <c r="E74"/>
  <c r="F69"/>
  <c r="G68"/>
  <c r="H64"/>
  <c r="H58" s="1"/>
  <c r="F64"/>
  <c r="E64"/>
  <c r="E21" s="1"/>
  <c r="D64"/>
  <c r="D58" s="1"/>
  <c r="D59"/>
  <c r="F58"/>
  <c r="F57"/>
  <c r="E57"/>
  <c r="H56"/>
  <c r="J56" s="1"/>
  <c r="G56"/>
  <c r="K56" s="1"/>
  <c r="E56"/>
  <c r="D56"/>
  <c r="H55"/>
  <c r="G55"/>
  <c r="F55"/>
  <c r="E55"/>
  <c r="D55" s="1"/>
  <c r="H54"/>
  <c r="G54"/>
  <c r="F54"/>
  <c r="F51" s="1"/>
  <c r="E54"/>
  <c r="E51" s="1"/>
  <c r="D54"/>
  <c r="H53"/>
  <c r="G53"/>
  <c r="F53"/>
  <c r="E53"/>
  <c r="D53" s="1"/>
  <c r="D52"/>
  <c r="H51"/>
  <c r="G51"/>
  <c r="J51" s="1"/>
  <c r="D51"/>
  <c r="H50"/>
  <c r="G50"/>
  <c r="F50"/>
  <c r="E50"/>
  <c r="D50"/>
  <c r="H47"/>
  <c r="G47"/>
  <c r="F47"/>
  <c r="E47"/>
  <c r="H45"/>
  <c r="H44" s="1"/>
  <c r="G45"/>
  <c r="F45"/>
  <c r="F44" s="1"/>
  <c r="E45"/>
  <c r="E44" s="1"/>
  <c r="D45"/>
  <c r="D44" s="1"/>
  <c r="G44"/>
  <c r="G40"/>
  <c r="F40"/>
  <c r="E40"/>
  <c r="H38"/>
  <c r="G38"/>
  <c r="J38" s="1"/>
  <c r="E38"/>
  <c r="D38"/>
  <c r="G37"/>
  <c r="J37" s="1"/>
  <c r="E37"/>
  <c r="H36"/>
  <c r="H30" s="1"/>
  <c r="G36"/>
  <c r="D36"/>
  <c r="D30" s="1"/>
  <c r="H35"/>
  <c r="F35"/>
  <c r="E35"/>
  <c r="D35"/>
  <c r="H34"/>
  <c r="F34"/>
  <c r="E34"/>
  <c r="D34"/>
  <c r="H33"/>
  <c r="E33"/>
  <c r="D33"/>
  <c r="H32"/>
  <c r="E32"/>
  <c r="D32"/>
  <c r="H31"/>
  <c r="E31"/>
  <c r="D31"/>
  <c r="F29"/>
  <c r="E29"/>
  <c r="E26"/>
  <c r="F21"/>
  <c r="I20"/>
  <c r="H20"/>
  <c r="G20"/>
  <c r="E20"/>
  <c r="D20"/>
  <c r="E18"/>
  <c r="G83" i="4" l="1"/>
  <c r="G86" s="1"/>
  <c r="F66" i="1"/>
  <c r="F31"/>
  <c r="F80"/>
  <c r="F68"/>
  <c r="F33"/>
  <c r="I313"/>
  <c r="J313"/>
  <c r="G75"/>
  <c r="K313"/>
  <c r="I315"/>
  <c r="J315"/>
  <c r="G77"/>
  <c r="K315"/>
  <c r="J689"/>
  <c r="K689"/>
  <c r="G619"/>
  <c r="J818"/>
  <c r="H818"/>
  <c r="H807"/>
  <c r="H804" s="1"/>
  <c r="H40"/>
  <c r="H37" s="1"/>
  <c r="I367"/>
  <c r="D24"/>
  <c r="D66"/>
  <c r="F73"/>
  <c r="F28"/>
  <c r="F23" s="1"/>
  <c r="I617"/>
  <c r="J617"/>
  <c r="K617"/>
  <c r="I618"/>
  <c r="J618"/>
  <c r="K618"/>
  <c r="I687"/>
  <c r="J687"/>
  <c r="K687"/>
  <c r="K860"/>
  <c r="K821"/>
  <c r="F18"/>
  <c r="E65"/>
  <c r="K80"/>
  <c r="I80"/>
  <c r="H136"/>
  <c r="H74"/>
  <c r="E67"/>
  <c r="E25"/>
  <c r="E17" s="1"/>
  <c r="E69"/>
  <c r="E27"/>
  <c r="E19" s="1"/>
  <c r="I811"/>
  <c r="J811"/>
  <c r="F38"/>
  <c r="F37" s="1"/>
  <c r="F818"/>
  <c r="K818" s="1"/>
  <c r="J860"/>
  <c r="J821"/>
  <c r="K807"/>
  <c r="I825"/>
  <c r="F67"/>
  <c r="F32"/>
  <c r="E80"/>
  <c r="J80" s="1"/>
  <c r="E36"/>
  <c r="E30" s="1"/>
  <c r="I311"/>
  <c r="J311"/>
  <c r="K311"/>
  <c r="D25"/>
  <c r="D17" s="1"/>
  <c r="D67"/>
  <c r="H25"/>
  <c r="H17" s="1"/>
  <c r="H67"/>
  <c r="D27"/>
  <c r="D19" s="1"/>
  <c r="D69"/>
  <c r="H27"/>
  <c r="H19" s="1"/>
  <c r="H69"/>
  <c r="E24"/>
  <c r="E468"/>
  <c r="I671"/>
  <c r="J671"/>
  <c r="K671"/>
  <c r="D818"/>
  <c r="I818" s="1"/>
  <c r="D807"/>
  <c r="D40"/>
  <c r="D37" s="1"/>
  <c r="I819"/>
  <c r="I860"/>
  <c r="F805"/>
  <c r="F804" s="1"/>
  <c r="F811"/>
  <c r="K811" s="1"/>
  <c r="F17"/>
  <c r="D804"/>
  <c r="J807"/>
  <c r="D21"/>
  <c r="H21"/>
  <c r="G31"/>
  <c r="G32"/>
  <c r="G33"/>
  <c r="G34"/>
  <c r="I37"/>
  <c r="I38"/>
  <c r="I51"/>
  <c r="I56"/>
  <c r="D76"/>
  <c r="H76"/>
  <c r="G79"/>
  <c r="J81"/>
  <c r="J82"/>
  <c r="J83"/>
  <c r="J84"/>
  <c r="I94"/>
  <c r="J101"/>
  <c r="I122"/>
  <c r="J129"/>
  <c r="G137"/>
  <c r="I185"/>
  <c r="I220"/>
  <c r="I221"/>
  <c r="I297"/>
  <c r="J304"/>
  <c r="I332"/>
  <c r="J339"/>
  <c r="I360"/>
  <c r="I361"/>
  <c r="I374"/>
  <c r="I405"/>
  <c r="J412"/>
  <c r="I440"/>
  <c r="J447"/>
  <c r="I465"/>
  <c r="I469"/>
  <c r="G474"/>
  <c r="G482"/>
  <c r="G497"/>
  <c r="G496" s="1"/>
  <c r="I531"/>
  <c r="I497" s="1"/>
  <c r="I496" s="1"/>
  <c r="J559"/>
  <c r="I601"/>
  <c r="J608"/>
  <c r="G616"/>
  <c r="I643"/>
  <c r="J650"/>
  <c r="J651"/>
  <c r="J657"/>
  <c r="J678"/>
  <c r="K688"/>
  <c r="I713"/>
  <c r="J720"/>
  <c r="I734"/>
  <c r="I748"/>
  <c r="I762"/>
  <c r="I776"/>
  <c r="I790"/>
  <c r="J812"/>
  <c r="J819"/>
  <c r="J830"/>
  <c r="J809" s="1"/>
  <c r="K874"/>
  <c r="I931"/>
  <c r="I812" s="1"/>
  <c r="I805" s="1"/>
  <c r="I804" s="1"/>
  <c r="I937"/>
  <c r="J979"/>
  <c r="K68"/>
  <c r="K76"/>
  <c r="K87"/>
  <c r="K88"/>
  <c r="K115"/>
  <c r="K178"/>
  <c r="K193"/>
  <c r="K199"/>
  <c r="K213"/>
  <c r="K227"/>
  <c r="K228"/>
  <c r="K276"/>
  <c r="K277"/>
  <c r="K353"/>
  <c r="K367"/>
  <c r="K368"/>
  <c r="K398"/>
  <c r="K426"/>
  <c r="K427"/>
  <c r="K433"/>
  <c r="K463"/>
  <c r="K580"/>
  <c r="K636"/>
  <c r="K706"/>
  <c r="K805"/>
  <c r="K930"/>
  <c r="K37"/>
  <c r="K38"/>
  <c r="K51"/>
  <c r="E58"/>
  <c r="J58" s="1"/>
  <c r="J68"/>
  <c r="J76"/>
  <c r="J87"/>
  <c r="J88"/>
  <c r="K94"/>
  <c r="J115"/>
  <c r="K122"/>
  <c r="J178"/>
  <c r="K185"/>
  <c r="G192"/>
  <c r="J193"/>
  <c r="J199"/>
  <c r="J213"/>
  <c r="K220"/>
  <c r="K221"/>
  <c r="J227"/>
  <c r="J228"/>
  <c r="J276"/>
  <c r="J277"/>
  <c r="K297"/>
  <c r="K332"/>
  <c r="J353"/>
  <c r="K360"/>
  <c r="K361"/>
  <c r="J367"/>
  <c r="J368"/>
  <c r="K374"/>
  <c r="J398"/>
  <c r="K405"/>
  <c r="J426"/>
  <c r="J427"/>
  <c r="J433"/>
  <c r="K440"/>
  <c r="J463"/>
  <c r="K465"/>
  <c r="K469"/>
  <c r="K531"/>
  <c r="K497" s="1"/>
  <c r="K496" s="1"/>
  <c r="J580"/>
  <c r="K601"/>
  <c r="J636"/>
  <c r="K643"/>
  <c r="J706"/>
  <c r="K713"/>
  <c r="K734"/>
  <c r="K748"/>
  <c r="K762"/>
  <c r="K776"/>
  <c r="K790"/>
  <c r="J930"/>
  <c r="K931"/>
  <c r="K937"/>
  <c r="G26"/>
  <c r="G807"/>
  <c r="G804" s="1"/>
  <c r="J804" l="1"/>
  <c r="K804"/>
  <c r="J192"/>
  <c r="K192"/>
  <c r="I192"/>
  <c r="I616"/>
  <c r="J616"/>
  <c r="K616"/>
  <c r="G615"/>
  <c r="I137"/>
  <c r="J137"/>
  <c r="G74"/>
  <c r="K137"/>
  <c r="G136"/>
  <c r="I34"/>
  <c r="J34"/>
  <c r="K34"/>
  <c r="D16"/>
  <c r="G64"/>
  <c r="I474"/>
  <c r="G468"/>
  <c r="D26"/>
  <c r="D18" s="1"/>
  <c r="D68"/>
  <c r="I68" s="1"/>
  <c r="I31"/>
  <c r="J31"/>
  <c r="K31"/>
  <c r="G30"/>
  <c r="I619"/>
  <c r="J619"/>
  <c r="K619"/>
  <c r="I77"/>
  <c r="G27"/>
  <c r="J77"/>
  <c r="K77"/>
  <c r="G69"/>
  <c r="I75"/>
  <c r="I25" s="1"/>
  <c r="G25"/>
  <c r="J75"/>
  <c r="K75"/>
  <c r="G67"/>
  <c r="D73"/>
  <c r="I76"/>
  <c r="F16"/>
  <c r="F15" s="1"/>
  <c r="I482"/>
  <c r="J482"/>
  <c r="K482"/>
  <c r="H26"/>
  <c r="H18" s="1"/>
  <c r="H68"/>
  <c r="I32"/>
  <c r="J32"/>
  <c r="K32"/>
  <c r="H24"/>
  <c r="H73"/>
  <c r="H66"/>
  <c r="D65"/>
  <c r="F65"/>
  <c r="K26"/>
  <c r="G18"/>
  <c r="I26"/>
  <c r="J26"/>
  <c r="I33"/>
  <c r="J33"/>
  <c r="K33"/>
  <c r="E23"/>
  <c r="E16"/>
  <c r="E15" s="1"/>
  <c r="F30"/>
  <c r="H23" l="1"/>
  <c r="H16"/>
  <c r="H15" s="1"/>
  <c r="I67"/>
  <c r="J67"/>
  <c r="K67"/>
  <c r="K27"/>
  <c r="G19"/>
  <c r="I27"/>
  <c r="I19" s="1"/>
  <c r="J27"/>
  <c r="I615"/>
  <c r="J615"/>
  <c r="K615"/>
  <c r="K25"/>
  <c r="G17"/>
  <c r="J25"/>
  <c r="J468"/>
  <c r="K468"/>
  <c r="I468"/>
  <c r="I136"/>
  <c r="J136"/>
  <c r="K136"/>
  <c r="D23"/>
  <c r="K18"/>
  <c r="I18"/>
  <c r="J18"/>
  <c r="D15"/>
  <c r="I69"/>
  <c r="J69"/>
  <c r="K69"/>
  <c r="I30"/>
  <c r="J30"/>
  <c r="K30"/>
  <c r="I64"/>
  <c r="G21"/>
  <c r="I21" s="1"/>
  <c r="G58"/>
  <c r="I58" s="1"/>
  <c r="K58" s="1"/>
  <c r="I74"/>
  <c r="G24"/>
  <c r="J74"/>
  <c r="K74"/>
  <c r="G73"/>
  <c r="G66"/>
  <c r="H65"/>
  <c r="I66" l="1"/>
  <c r="J66"/>
  <c r="K66"/>
  <c r="G65"/>
  <c r="K17"/>
  <c r="I17"/>
  <c r="J17"/>
  <c r="K19"/>
  <c r="J19"/>
  <c r="K24"/>
  <c r="G23"/>
  <c r="G16"/>
  <c r="I24"/>
  <c r="J24"/>
  <c r="I73"/>
  <c r="J73"/>
  <c r="K73"/>
  <c r="K23" l="1"/>
  <c r="I23"/>
  <c r="J23"/>
  <c r="K16"/>
  <c r="G15"/>
  <c r="I16"/>
  <c r="J16"/>
  <c r="I65"/>
  <c r="J65"/>
  <c r="K65"/>
  <c r="K15" l="1"/>
  <c r="I15"/>
  <c r="J15"/>
</calcChain>
</file>

<file path=xl/sharedStrings.xml><?xml version="1.0" encoding="utf-8"?>
<sst xmlns="http://schemas.openxmlformats.org/spreadsheetml/2006/main" count="1413" uniqueCount="222">
  <si>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16</t>
  </si>
  <si>
    <t>Сведения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</si>
  <si>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на 2014 - 2020 гг за 9 месяцев  2017 г.</t>
  </si>
  <si>
    <t>(тыс.руб.)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</si>
  <si>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</si>
  <si>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подпрограммы)плательщик (далее-исполнитель)</t>
  </si>
  <si>
    <t>Источники финансового обеспечения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</si>
  <si>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</si>
  <si>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</si>
  <si>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</si>
  <si>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</si>
  <si>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</si>
  <si>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</si>
  <si>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(гр.7 (кассовое/факт исполнение)/гр.4)</t>
  </si>
  <si>
    <t>(гр.7 (кассовое/факт  исполнение)/гр.5)</t>
  </si>
  <si>
    <t>(гр.7 (кассовое/факт  исполнение)/гр.6)</t>
  </si>
  <si>
    <t>Государственная программа Саратовской области «Развитие физической культуры, спорта, туризма и молодежной политики» на 2014 - 2020 годы</t>
  </si>
  <si>
    <t>Всего</t>
  </si>
  <si>
    <t>областной бюджет</t>
  </si>
  <si>
    <t>в том числе софинансируемые из федерального бюджета</t>
  </si>
  <si>
    <t>федеральный бюджет (прогнозно)</t>
  </si>
  <si>
    <t>в том числе на софинансирование расходных обязательств области</t>
  </si>
  <si>
    <t>местные бюджеты (прогнозно)</t>
  </si>
  <si>
    <t>внебюджетные источники (прогнозно)</t>
  </si>
  <si>
    <t>в том числе по исполнителям:</t>
  </si>
  <si>
    <t>министерство молодежной политики, спорта и туризма области</t>
  </si>
  <si>
    <t>министерство социального развития области</t>
  </si>
  <si>
    <t>комитет капитального строительства области</t>
  </si>
  <si>
    <t>общество с ограниченной ответственностью "Южный" (по согласованию)</t>
  </si>
  <si>
    <t>орган местного самоуправления</t>
  </si>
  <si>
    <t>Организации области (по согласованию)</t>
  </si>
  <si>
    <t>подпрограмма 1 «Физическая культура и спорт»</t>
  </si>
  <si>
    <t xml:space="preserve">министерство молодежной политики, спорта и туризма области, министерство социального развития области,  комитет капитального строительства области </t>
  </si>
  <si>
    <t xml:space="preserve">        Всего </t>
  </si>
  <si>
    <t xml:space="preserve">министерство социального развития области </t>
  </si>
  <si>
    <t>основное мероприятие 1.1  «Учебно-методическое и информационное обеспечение»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</si>
  <si>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</si>
  <si>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Контрольное событие 1.1.2. Проведение брифингов, пресс-конференций,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</si>
  <si>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</si>
  <si>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</si>
  <si>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соыбтие 1.1.5. Проведение информационных  и агитационных кампаний  в муниципальных   районах области по популяризации занятий      физической культурой   и   спортом, привлечениюдетей, подростков и молодежи  к занятиям  в  учреждениях дополнительного образования  детей спортивной направленности, пропаганде здорового образа жизни</t>
  </si>
  <si>
    <t>Контрольное соыбтие 1.1.6. Изготовление, прокат, размещение социальной рекламы, направленной на привлечение области к занятиям физической культуры и спорта</t>
  </si>
  <si>
    <t>основное мероприятие 1.2 «Организация и проведение физкультурных и спортивно-массовых мероприятий»</t>
  </si>
  <si>
    <t xml:space="preserve"> контрольное событие 1.2.1. "организация и проведение областных и межмуниципальных официальных физкультурных мероприятий и спортивных мероприятий среди молодежи допризывного и призывного возраста и участие данной категории населения в соревнованиях различного уровня"</t>
  </si>
  <si>
    <t xml:space="preserve"> контрольное событие 1.2.2. "организация и проведение мероприятий среди лиц, находящихся в местах лишения свободы на территории области"</t>
  </si>
  <si>
    <t xml:space="preserve"> контрольное событие 1.2.3. "организация и проведение областных и межмуниципальных официальных физкультурных мероприятий и спортивных мероприятий среди ветеранов и их участие  в соревнованиях различного уровня"</t>
  </si>
  <si>
    <t>контрольное событие 1.2.4. "организация и проведение областных и межмуниципальных официальных физкультурных мероприятий и спортивных мероприятий, посвященных приздничным и знаменательным датам"</t>
  </si>
  <si>
    <t xml:space="preserve"> контрольное событие 1.2.5. "Организация и проведение межмуниципальных, областных , окружных физкультурных и спортивно-массовых мероприятий и тренировочных мероприятий, а также обеспечение участия разных социальных и возрасных групп населения области в соревнованиях различного уровня"</t>
  </si>
  <si>
    <t>контрольное событие  1.2.6.  "Развитие игровых видов спорта (баскетбол,волейбол,футбол, мини-футбол) среди учащихся образовательных учреждений области"</t>
  </si>
  <si>
    <t>контрольное событие 1.2.7. "Организация и проведение областных и межмуниципальных официальных физкультурных мероприятий и спортивных мероприятий среди сельского населения области и участие данной категории населения в соревнованиях различного уровня"</t>
  </si>
  <si>
    <t>контрольное событие  1.2.8. "Организация и проведение областных и межмуниципальных официальных физкультурных мероприятий"</t>
  </si>
  <si>
    <t xml:space="preserve"> контрольное событие 1.2.9. Спортивно - туристический лагерь ПФО "Туриада"</t>
  </si>
  <si>
    <t>контрольное событие 1.2.10 Организация и проведение официальных физкультурных мероприятий и спортивных мероприятий среди студенческой молодежи, работников учебных заведений и участие данной категории населения области в соревнованиях различного уровня</t>
  </si>
  <si>
    <t>контрольное событие 1.2.11 Информационное обеспечение физкультурно-массовых мероприятий</t>
  </si>
  <si>
    <t>основное мероприятие 1.3. «Олимпийская, паралимпийская и сурдлимпийская подготовка»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</si>
  <si>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</si>
  <si>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Контрольное событие 1.3.2                                     Приобретение спортивного оборудования  для подготовки к паралимпйси и сурдлимпийским  играм "</t>
  </si>
  <si>
    <t xml:space="preserve">Контрольное событие 1.3.3                                    Выполнение областными государственными учреждениями, подведомственными министерству молодежной политики, спорта и туризма области государственных заданий на выполнение государственных услуг (работ)  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</si>
  <si>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</si>
  <si>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</si>
  <si>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1.5.2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</si>
  <si>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Основное мероприятие 1.6 Подготовка спортивного резерва</t>
  </si>
  <si>
    <t>Контрольное событие 1.6.4 Проведение тренировочных мероприятий по базовым олимпийским видам спорта, обеспечение питания и проживания спортсменов при проведении первенств России, повышение квалификации и переподготовки специалистов в сфере ФК и спорта, приобретение спортивно-технологического оборудования, инвентаря и экипировки для спортивных организаций, осуществляющих подготовку спортивного резерва для сборных команд РФ"</t>
  </si>
  <si>
    <t>Контрольное событие 1.6.5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</si>
  <si>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Контрольное событие 1.6.6 Социальная поддержка детей-сирот и детей, оставшихся без попечения родителей</t>
  </si>
  <si>
    <t>Контрольное событие 1.6.7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</si>
  <si>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t>Контрольное событие 1.6.10 "Организация и проведение реабилитационных мероприятий для спортсменов сборных команд Саратовской области  на базе ГУПСО "Региональный  центр спортивной подготовки"</t>
  </si>
  <si>
    <r>
      <t xml:space="preserve">основное мероприятие 1.7 </t>
    </r>
    <r>
      <rPr>
        <b/>
        <sz val="14"/>
        <color indexed="8"/>
        <rFont val="Times New Roman"/>
        <family val="1"/>
        <charset val="204"/>
      </rPr>
      <t xml:space="preserve">                                                         "Материальное стимулирование спортсменов и их тренеров</t>
    </r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</si>
  <si>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</si>
  <si>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Контрольное событие 1.7.2                          Выплата ежемесячных специальных стипендий детям - инвалидам-победителям первенств мира или Европы, первенств России, финальных соревнований Всероссийской инвалидов по паралимпийским и сурдлимпийским видам спорта,  включенных в Единый календарный план межрегиональных, всероссийских и международных физкультурных мероприятий и спортивных мероприятий, утвержденный уполномоченным Правительством Российской Федерации федеральным органом исполнительной власти в размере  2 500 рублей</t>
  </si>
  <si>
    <t>Контрольное событие 1.7.3   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</si>
  <si>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Контрольное событие 1.7.4 Выплаты ежемесячных специальных стипндий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 (4 чел.)</t>
  </si>
  <si>
    <t>Министерство молодежной политики, спорта и туризма области</t>
  </si>
  <si>
    <t>Конторольное событие 1.7.5 Выплаты ежемесячных специальных стипендий достигшим совершеннолетияспортсменам-победителям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межрегилнальных, всероссийских и международных физкультурных мероприятий и спортивных мероприятий, утвержденных уполномоченным Правительством Российской Федерации федеральным органом исполнительной власти в размере 2500,0 тыс руб. (23 чел)</t>
  </si>
  <si>
    <t>основное мероприятие 1.9 «Государственная поддержка организаций, представляющих физкультурно-спортивные услуги"</t>
  </si>
  <si>
    <t>Контрольное событие 1.9.1 Компенсация части затрат по предоставлению физкультурно-спортивных услуг подведомственному государственному унитарному предприятию.</t>
  </si>
  <si>
    <t>Контрольное событие 1.9.2 Оказание государственной поддержки социально ориетированным некоммерческим организациям в области физической культуры и массового спорта.</t>
  </si>
  <si>
    <t>Основное мероприятие 1.15 ""Грантовая поддержка развития на территории области отдельных видов спорта (спортивных дисциплин)</t>
  </si>
  <si>
    <t>основное мероприятие 1.19 "развитие материально-технической базы обласных государственных учреждений спортивной направленности по адаптивной физической культуре и спорту"</t>
  </si>
  <si>
    <t>подпрограмма 2 «Туризм»</t>
  </si>
  <si>
    <t>основное мероприятие 2.1 «Создание благоприятных условий для развития туристической отрасли региона в рамках формирования муниципальных туристских кластеров»</t>
  </si>
  <si>
    <t>министерство молодежной политики, спорта и туризма области, органы местного самоуправления (по согласованию), организации (по согласованию)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</si>
  <si>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</si>
  <si>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контрольное событие 2.2.1. "Подготовка, издание и распространение рекламных туристско-информационных материалов о туристском потенциале области"</t>
  </si>
  <si>
    <t>органы местного самоуправления (по согласованию)</t>
  </si>
  <si>
    <t>Организации (по согласованию)</t>
  </si>
  <si>
    <t>контрольное событие 2.2.2. "Проведение для представителей средств массовой информации и туроператоров рекламно-информационных туров, в том числе с посещением объектов сельского туризма области"</t>
  </si>
  <si>
    <t>Органы местного самоуправления (по согласованию)</t>
  </si>
  <si>
    <t>контрольное  событие 2.2.3. "Размещение информации о туристском потенциале области в специализированных изданиях, на радио, телевидении, в сети Интернет"</t>
  </si>
  <si>
    <t xml:space="preserve">министерство молодежной политики, спорта и туризма области </t>
  </si>
  <si>
    <t>контрольное событие 2.2.4. "Техническая поддержка работы, модернизация туристического портала министерства www.tourism.saratov.gov.ru"</t>
  </si>
  <si>
    <t>контрольное событие 2.2.5. "Участие в соответствии с законодательством в международных и региональных туристских выставках и ярмарках, в семинарах, конференциях, форумах, круглых столах, совещаниях, заседаниях. Организация мероприятий туристской направленности на территории области"</t>
  </si>
  <si>
    <t>организации (по согласованию)</t>
  </si>
  <si>
    <t>контрольное событие 2.2.6. "Создание, проведение и поддержка акций, форумов и прочих мероприятий, способствующих развитию приоритетных направлений туризма в Саратовской области, в том числе студенческих конкурсов, празднование Всемирного дня туризма".</t>
  </si>
  <si>
    <t>оргнизации (по согласованию)</t>
  </si>
  <si>
    <t>Контрольное событие 2.2.7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</si>
  <si>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Контрольное событие 2.2.8  Организация рекламных туров на теплоходах для участия II Международного форума "Среда для жизни квартира и город"</t>
  </si>
  <si>
    <t>подпрограмма  3 «Молодежная политика»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</si>
  <si>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</si>
  <si>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контрольное событие 3.1.1 Проведение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</si>
  <si>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</si>
  <si>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Контрольное событие 3.1.3 Проведение праздничного мероприятия "Территория молодежи"</t>
  </si>
  <si>
    <t>основное мероприятие 3.2 «Поддержка талантливой молодежи»</t>
  </si>
  <si>
    <t xml:space="preserve">контрольное событие 3.2.1 Организация конкурса и вручение областной ежегодной молодёжной премии 
имени П.А. Столыпина
</t>
  </si>
  <si>
    <t>контрольное событие 3.2.3 "Организация и проведение областного молодежного конкурса "Прорыв года"</t>
  </si>
  <si>
    <t>основное мероприятие 3.3 «Информационное обеспечение системы работы с молодежью области»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</si>
  <si>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</si>
  <si>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основное мероприятие 3.4 «Поддержка и развитие творческого потенциала молодежи»</t>
  </si>
  <si>
    <r>
      <t>контрольное событие 3.4.1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Организация и проведение областного фестиваля «Студенческая весна»</t>
    </r>
  </si>
  <si>
    <t xml:space="preserve">контрольное событие 3.4.2  Проведение областных турниров КВН, обеспечение участия представителей области во всероссийских турнирах КВН </t>
  </si>
  <si>
    <t>контрольное событие 3.4.3 "Организация и проведение областного конкурса красоты, грация и творчество "Мисс и Мистер Студенчества"</t>
  </si>
  <si>
    <t>контрольное событие 3.4.4 "Организация мероприятий, реализация программ, проектов, направленных на поддержку молодежного предпринимательства"</t>
  </si>
  <si>
    <t>контрольное событие 3.4.5 "Организация участия делегации Саратовской области во Всероссийском фестивале "Российская студенческая весна"</t>
  </si>
  <si>
    <t xml:space="preserve">Контрольное событие 3.4.6 Проведение игровых мероприятий, образовательных курсов, конкурсов среди старшеклассников в возрасте 14-17 лет </t>
  </si>
  <si>
    <t>Контрольное событие 3.4.7 Проведение информационной кампании, направленной на вовлечение молодежи в предпринимательскую деятельность</t>
  </si>
  <si>
    <t>Контрольное событие 3.4.8 Проведение регионального этапа всероссийского конкурса "Молодой предприниматель России"</t>
  </si>
  <si>
    <t>Контрольное событие 3.4.9 Отбор физических лиц в возрасте до 30 лет (включительно), имеющих способность к занятию предпринимательской деятельности деятельностью, с целью прохождения обучения по образовательным программам, направленным на приобретение навыков ведения бизнеса и создания малых и средних предприятий</t>
  </si>
  <si>
    <t>Контрольное событие 3.4.10 Организация обучения физических лиц в возрасте до 30 лет по образовательным программам, направленным на приобретениенавыков ведения бизнеса и создания малых и средних предприятий</t>
  </si>
  <si>
    <t>Контрольное событие 3.4.11 Проведение конкурсов бизнес-пректов</t>
  </si>
  <si>
    <t>Контрольное событие 3.4.12 Оказание консультациооных услуг молодым предпринимателям</t>
  </si>
  <si>
    <t>Контрольное событие 3.4.13 Обеспечение участия в межрегиональных, общероссийских международных мероприятих, направленных на поддержку и развитие молодежного предпринимательства</t>
  </si>
  <si>
    <t>Контрольное событие 3.4.14 Осуществление мониторинга эффективности мероприятий, направленных на вовлечение молодежи в предпринимательскую деятельность</t>
  </si>
  <si>
    <t>Контрольное событие 3.4.15 Организация и проведение рок фестиваля "Желтая гора"</t>
  </si>
  <si>
    <t>основное мероприятие 3.5 "Организация работы с молодежью "</t>
  </si>
  <si>
    <t>подпрограмма  4 «Развитие материально-технической базы спорта"»</t>
  </si>
  <si>
    <t>комитет капитального строительства Саратовской области</t>
  </si>
  <si>
    <t>Орган местного самоуправления</t>
  </si>
  <si>
    <t>Общество с ограниченной ответствыенностью "Южный"</t>
  </si>
  <si>
    <t>Основное мероприятие 4.1 " Строительство малобюджетного физкультурно-спортивных объектов шаговой доступности, плоскостных сооружений по проектам, рекомендованным Министерством спорта Российской Федерации"</t>
  </si>
  <si>
    <t>Комитет капиталного строительства Саратовской области, органы местного самоуправления</t>
  </si>
  <si>
    <t>Основное меропирятие 4.2 г.Саратов, Дворец водных видов спорта"</t>
  </si>
  <si>
    <t>Основное меропирятие 4.3 Строительство физкультурно-оздоровительных комплексов"</t>
  </si>
  <si>
    <t>комитет капитально строительства Саратовской области</t>
  </si>
  <si>
    <t xml:space="preserve"> </t>
  </si>
  <si>
    <t xml:space="preserve"> Органы местного самоуправления</t>
  </si>
  <si>
    <t xml:space="preserve">Контрольное событие 4.3.1   Строительство физкультурно-оздоровительного комплекса в р.п. Татищево" </t>
  </si>
  <si>
    <t>Контрольное событие 4.3.2 Строительство II очереди ФОКа "Кристаллик" (бассейн) г.Саратов) п. Солнечный</t>
  </si>
  <si>
    <t>Контрольное событие 4.3.3 "Реконструкция стадиона СОШ №1 г.Пугачев</t>
  </si>
  <si>
    <t>комитет капитального строительства</t>
  </si>
  <si>
    <t>ограны местного самоуправления (по согласованию)</t>
  </si>
  <si>
    <t>Основное мероприятие 4.4 "Закупка спортивного обоорудования для специализированных детско-юношеских спортивных школ олимпийского резерва и училища олимпийского резерва"</t>
  </si>
  <si>
    <t>Основное мероприятие 4.5 "Предоставление субсидии бюджетам муниципальных районов области на закупку комплектов искусственных покрытий для футбольный полей для спортивных школ области, включая их доставку и сертификацию полей"</t>
  </si>
  <si>
    <t xml:space="preserve"> органы местного самоуправления (по соглавованию)</t>
  </si>
  <si>
    <t xml:space="preserve">Основное мероприятие 4.6. "Предоставление субсидии общественным организациям на приобретение для сполртивных сооружений образовательных организаций строительных конструкций и оборудования, включая монтажные работы и обучение штатного персонала объекта" </t>
  </si>
  <si>
    <t>Основное мероприятие 4.7. "Укрепление материально технической базы государственных учреждений"</t>
  </si>
  <si>
    <t>контрольное событие 4.7.1 Проведение ремонтных работ в ГАУ Саратовской области "Спортивная школа олимпийского резерва по футболу "Сокол" по адресу г. Саратов, ул. Аткарская, д.29</t>
  </si>
  <si>
    <t>Основное мероприятие 4.8. "Строительство спортивно-оздоровительного комплекса с бассейном в ЗАТО Шиханы"</t>
  </si>
  <si>
    <t xml:space="preserve">Основное мероприятие 4.9. "Строительство физкультурно-оздоровительного комплекса "Южный"   </t>
  </si>
  <si>
    <t>Общество с ограниченной ответственностью "Южный"</t>
  </si>
  <si>
    <t>Основное мероприятие 4.10. Строительство спортивной площадки на территории ФОК "Южный", г. Саратов</t>
  </si>
  <si>
    <t>Основное мероприятие 4.11 "Строительство лыжероллерной трассы в г. Маркс"</t>
  </si>
  <si>
    <t>Основное меропирятие 4.12 "Реконструкция тренировочной площадки на стадионе "Авангард", Саратовская область, г.Саратов, ул.Танкистов, б/н"</t>
  </si>
  <si>
    <t>комитет капитального строительства Саратовской области, органы местного самоуправления</t>
  </si>
  <si>
    <t xml:space="preserve">Основное мероприятие 4.14 Предоставление субсидии общественным организациям на приобретение для спортивных сооружений  строительных конструкций и оборудования, включая монтажные и пусконаладочные работы и обучение штатного персонала объекта», </t>
  </si>
  <si>
    <t xml:space="preserve">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 9 месяцев 2017 года (молодежная политика) </t>
  </si>
  <si>
    <t>Наименование государтвенной услуги (работы), показателя объема государственной услуги (работы), основного мероприятия</t>
  </si>
  <si>
    <t>Объем оказания государственных услуг (единиц), результатов выполнения работ</t>
  </si>
  <si>
    <t>Причина отклонений</t>
  </si>
  <si>
    <t>Объем обеспечения государственных заданий (тыс. руб.)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</si>
  <si>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</si>
  <si>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</si>
  <si>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</si>
  <si>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>всего</t>
  </si>
  <si>
    <t>в том числе за счет целевыз средств</t>
  </si>
  <si>
    <t>За счет средств областного бюджета</t>
  </si>
  <si>
    <t>Наименование государственной работы</t>
  </si>
  <si>
    <t>"Государственная работа организации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жизни"</t>
  </si>
  <si>
    <t>Единица измерения объема государственной работы-единица</t>
  </si>
  <si>
    <t>Общий объем оказания государственной услуги (работы) по подпрограмме - всего</t>
  </si>
  <si>
    <t>в том числе:</t>
  </si>
  <si>
    <t>в рамках основного мероприятия 3.5 "Оказание государственных услуг (выполнение работ) областным государственным учреждением по работе с молодежью области"</t>
  </si>
  <si>
    <t>Всего по подпрограмме, в том числе:</t>
  </si>
  <si>
    <t>-</t>
  </si>
  <si>
    <t xml:space="preserve"> затраты на уплату налогов, в качестве объекта нологообложения по которым признаетсяф имущество учреждения                                             </t>
  </si>
  <si>
    <t>затраты на содержание имущества учреждения, не используемого для оказания государственных услуг (выполнения работ) и для общехозяйственных нужд (далее - не используемое для выполнения государственного задания имущество</t>
  </si>
  <si>
    <t>"Оказание туристско-информационных услуг"</t>
  </si>
  <si>
    <t>Единица измерения объема государственной работы-количество посещений</t>
  </si>
  <si>
    <t>Общий объем оказания государственной работы по подпрограмме - всего</t>
  </si>
  <si>
    <t>в рамках основного мероприятия 2.2 "Рекламно-информационная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области"</t>
  </si>
  <si>
    <t>Итого по услугам (работам)</t>
  </si>
  <si>
    <t>Всего по подпрограмме</t>
  </si>
  <si>
    <t>приложение 17</t>
  </si>
  <si>
    <t xml:space="preserve">                           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 9 месяцев 2017 года (физическая культура/спорт)                                                                                                                    по министерству молодежной политики, спорту и туризму области </t>
  </si>
  <si>
    <t>Причины отклонений</t>
  </si>
  <si>
    <t>в том числе за счет целевых средств</t>
  </si>
  <si>
    <t>Наименование госуслуги</t>
  </si>
  <si>
    <t>"Реализация дополнительных предпрофессиональных программ в области физической культуры и спорта"</t>
  </si>
  <si>
    <t>Единица измерения объема государственной услуги (работы)</t>
  </si>
  <si>
    <t>человек/час</t>
  </si>
  <si>
    <t>швсм</t>
  </si>
  <si>
    <t>2414,3/2074,5</t>
  </si>
  <si>
    <t>в рамках основного мероприятия 1.6 "Подготовка спортивного резерва"</t>
  </si>
  <si>
    <t>3578,7/3578,7</t>
  </si>
  <si>
    <t>"Спортивная подготовка по олимпийским видам спорта</t>
  </si>
  <si>
    <t>человек</t>
  </si>
  <si>
    <t>Наименование государственной услуги</t>
  </si>
  <si>
    <t xml:space="preserve">"Спортивная подготовка по неолимпийским видам спорта" </t>
  </si>
  <si>
    <t>Единица измерения объема государственной услуги-человек</t>
  </si>
  <si>
    <t>"Спортивная подготовка по спорту лиц с поражением ОДА"</t>
  </si>
  <si>
    <t>"Спортивная подготовка по спорту лиц с интеллектуальными нарушениями"</t>
  </si>
  <si>
    <t>"Спортивная подготовка по спорту глухих"</t>
  </si>
  <si>
    <t>"Спортивная подготовка по спорту слепых"</t>
  </si>
  <si>
    <t>"Реализация основных профессиолнальных образовательных программ среднего профессионального образования - программ подггтовки специалистов среднего звена на базе основного общего образования по укрепленной группе направлений подготовки и специальностей (профессий) 49.00.00 ФИЗИЧЕСКАЯ КУЛЬТУРА И СПОРТ" углубленной подготовки в училищах олимпийского резерва"</t>
  </si>
  <si>
    <t xml:space="preserve">Единица измерения объема государственной услуги </t>
  </si>
  <si>
    <t>20</t>
  </si>
  <si>
    <t>"Реализация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укрепленной группе направлений подготовки и специальностей (профессий) "49.00.00. ФИЗИЧЕСКАЯ КУЛЬТУРА И СПОРТ" углубленной подггтовки в училищах олимпийского резерва"</t>
  </si>
  <si>
    <t>"Пропаганда физической культуры, спорта и здорового образа жизни"</t>
  </si>
  <si>
    <t>Единица измерения объема государственной работы</t>
  </si>
  <si>
    <t>"Организация мероприятий по подготовке спортивных сборных команд"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</si>
  <si>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</si>
  <si>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Единица измерения объема государственной работы-штук</t>
  </si>
  <si>
    <t>"Организация и проведение спортивно-оздоровительной работы по развитию физической культуры и спорта среди различных групп населения"</t>
  </si>
  <si>
    <t>Единица измерения объема государственной работы-человек</t>
  </si>
  <si>
    <t>"Организация и обеспечение подготовки спортивного резерва"</t>
  </si>
  <si>
    <t xml:space="preserve">                      </t>
  </si>
  <si>
    <t>в рамках основного мероприятия 1.3"Олимпийская, паралимпийская и сурдлимпийская подготовка"</t>
  </si>
  <si>
    <t>"Обеспечение доступа к объектам спорта"</t>
  </si>
  <si>
    <t>Общий объем оказания государственной работы</t>
  </si>
  <si>
    <t>Итого по услугам (работам):</t>
  </si>
  <si>
    <t xml:space="preserve"> затраты на уплату налогов, в качестве объекта налогооблажения по которым признается имущество учреждения</t>
  </si>
  <si>
    <t>затраты на содержание имущества учреждения, не используемого для оказания государственных услуг (выполнения работ0 и для общехозяйственных нужд (далее - не используемое для выполнения государственного задания имущество</t>
  </si>
  <si>
    <t>Всего по подпрограмме: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</si>
</sst>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3" xfId="0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vertical="top"/>
    </xf>
    <xf numFmtId="0" fontId="2" fillId="0" borderId="0" xfId="0" applyFont="1"/>
    <xf numFmtId="0" fontId="0" fillId="0" borderId="5" xfId="0" applyFill="1" applyBorder="1" applyAlignment="1"/>
    <xf numFmtId="0" fontId="0" fillId="0" borderId="0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0" fontId="2" fillId="0" borderId="10" xfId="0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/>
    <xf numFmtId="0" fontId="2" fillId="0" borderId="8" xfId="0" applyFont="1" applyFill="1" applyBorder="1" applyAlignment="1">
      <alignment vertical="top"/>
    </xf>
    <xf numFmtId="0" fontId="2" fillId="0" borderId="8" xfId="0" applyFont="1" applyBorder="1"/>
    <xf numFmtId="0" fontId="3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Border="1"/>
    <xf numFmtId="164" fontId="3" fillId="0" borderId="4" xfId="0" applyNumberFormat="1" applyFont="1" applyFill="1" applyBorder="1" applyAlignment="1">
      <alignment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1" fillId="0" borderId="4" xfId="0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/>
    <xf numFmtId="164" fontId="2" fillId="0" borderId="0" xfId="0" applyNumberFormat="1" applyFont="1"/>
    <xf numFmtId="164" fontId="3" fillId="0" borderId="4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  <xf numFmtId="0" fontId="2" fillId="0" borderId="0" xfId="0" applyFont="1" applyAlignment="1"/>
    <xf numFmtId="0" fontId="2" fillId="0" borderId="0" xfId="0" applyFont="1" applyFill="1"/>
    <xf numFmtId="164" fontId="2" fillId="0" borderId="4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vertical="top" wrapText="1"/>
    </xf>
    <xf numFmtId="0" fontId="0" fillId="0" borderId="12" xfId="0" applyBorder="1"/>
    <xf numFmtId="0" fontId="2" fillId="0" borderId="4" xfId="0" applyFont="1" applyBorder="1" applyAlignment="1">
      <alignment horizontal="left"/>
    </xf>
    <xf numFmtId="0" fontId="0" fillId="0" borderId="12" xfId="0" applyBorder="1"/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2" xfId="0" applyBorder="1" applyAlignment="1">
      <alignment horizontal="right"/>
    </xf>
    <xf numFmtId="2" fontId="0" fillId="0" borderId="12" xfId="0" applyNumberFormat="1" applyBorder="1"/>
    <xf numFmtId="0" fontId="0" fillId="0" borderId="4" xfId="0" applyBorder="1" applyAlignment="1">
      <alignment horizontal="right"/>
    </xf>
    <xf numFmtId="0" fontId="0" fillId="0" borderId="4" xfId="0" applyBorder="1"/>
    <xf numFmtId="2" fontId="0" fillId="0" borderId="4" xfId="0" applyNumberFormat="1" applyBorder="1"/>
    <xf numFmtId="0" fontId="8" fillId="0" borderId="4" xfId="0" applyFont="1" applyBorder="1" applyAlignment="1">
      <alignment horizontal="right"/>
    </xf>
    <xf numFmtId="0" fontId="8" fillId="0" borderId="4" xfId="0" applyFont="1" applyBorder="1"/>
    <xf numFmtId="2" fontId="8" fillId="0" borderId="4" xfId="0" applyNumberFormat="1" applyFont="1" applyBorder="1"/>
    <xf numFmtId="2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 vertical="center" wrapText="1"/>
    </xf>
    <xf numFmtId="164" fontId="0" fillId="0" borderId="4" xfId="0" applyNumberFormat="1" applyBorder="1"/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/>
    <xf numFmtId="0" fontId="0" fillId="0" borderId="0" xfId="0" applyBorder="1" applyAlignment="1"/>
    <xf numFmtId="0" fontId="0" fillId="0" borderId="0" xfId="0" applyBorder="1"/>
    <xf numFmtId="0" fontId="8" fillId="0" borderId="0" xfId="0" applyFont="1" applyBorder="1"/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4" xfId="0" applyFill="1" applyBorder="1"/>
    <xf numFmtId="0" fontId="0" fillId="0" borderId="0" xfId="0" applyFill="1" applyBorder="1"/>
    <xf numFmtId="0" fontId="0" fillId="0" borderId="4" xfId="0" applyFill="1" applyBorder="1" applyAlignment="1"/>
    <xf numFmtId="0" fontId="0" fillId="0" borderId="4" xfId="0" applyFill="1" applyBorder="1" applyAlignment="1">
      <alignment horizontal="left" vertical="center" wrapText="1"/>
    </xf>
    <xf numFmtId="164" fontId="0" fillId="0" borderId="4" xfId="0" applyNumberFormat="1" applyFill="1" applyBorder="1"/>
    <xf numFmtId="164" fontId="0" fillId="0" borderId="0" xfId="0" applyNumberFormat="1" applyFill="1" applyBorder="1"/>
    <xf numFmtId="1" fontId="0" fillId="0" borderId="4" xfId="0" applyNumberFormat="1" applyFill="1" applyBorder="1"/>
    <xf numFmtId="2" fontId="0" fillId="0" borderId="4" xfId="0" applyNumberFormat="1" applyFill="1" applyBorder="1"/>
    <xf numFmtId="2" fontId="0" fillId="0" borderId="0" xfId="0" applyNumberFormat="1" applyFill="1" applyBorder="1"/>
    <xf numFmtId="0" fontId="0" fillId="0" borderId="12" xfId="0" applyFill="1" applyBorder="1"/>
    <xf numFmtId="49" fontId="0" fillId="0" borderId="4" xfId="0" applyNumberFormat="1" applyFill="1" applyBorder="1" applyAlignment="1">
      <alignment horizontal="right"/>
    </xf>
    <xf numFmtId="164" fontId="0" fillId="0" borderId="5" xfId="0" applyNumberFormat="1" applyFill="1" applyBorder="1"/>
    <xf numFmtId="0" fontId="8" fillId="0" borderId="4" xfId="0" applyFont="1" applyFill="1" applyBorder="1"/>
    <xf numFmtId="2" fontId="8" fillId="0" borderId="4" xfId="0" applyNumberFormat="1" applyFont="1" applyFill="1" applyBorder="1"/>
    <xf numFmtId="0" fontId="8" fillId="0" borderId="0" xfId="0" applyFont="1"/>
    <xf numFmtId="0" fontId="0" fillId="0" borderId="0" xfId="0" applyFill="1"/>
    <xf numFmtId="0" fontId="8" fillId="0" borderId="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horizontal="left" vertical="top" wrapText="1"/>
    </xf>
    <xf numFmtId="164" fontId="1" fillId="0" borderId="11" xfId="0" applyNumberFormat="1" applyFont="1" applyFill="1" applyBorder="1" applyAlignment="1">
      <alignment horizontal="left" vertical="top" wrapText="1"/>
    </xf>
    <xf numFmtId="164" fontId="1" fillId="0" borderId="12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164" fontId="1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0" fillId="0" borderId="4" xfId="0" applyFill="1" applyBorder="1" applyAlignme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0" fillId="0" borderId="4" xfId="0" applyBorder="1" applyAlignmen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2" fontId="9" fillId="0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1"/>
  <sheetViews>
    <sheetView zoomScale="60" zoomScaleNormal="60" workbookViewId="0">
      <selection activeCell="E19" sqref="E19"/>
    </sheetView>
  </sheetViews>
  <sheetFormatPr defaultColWidth="23" defaultRowHeight="18.75"/>
  <cols>
    <col min="1" max="1" width="23" style="3"/>
    <col min="2" max="2" width="23" style="42"/>
    <col min="3" max="8" width="23" style="2"/>
    <col min="9" max="10" width="23" style="3"/>
    <col min="11" max="16384" width="23" style="4"/>
  </cols>
  <sheetData>
    <row r="1" spans="1:11">
      <c r="A1" s="90"/>
      <c r="B1" s="91"/>
      <c r="C1" s="91"/>
      <c r="D1" s="91"/>
      <c r="E1" s="91"/>
      <c r="F1" s="92"/>
      <c r="G1" s="1"/>
    </row>
    <row r="2" spans="1:1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>
      <c r="A4" s="94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>
      <c r="A5" s="5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>
      <c r="A6" s="5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>
      <c r="A8" s="11"/>
      <c r="B8" s="12"/>
      <c r="C8" s="13"/>
      <c r="D8" s="13"/>
      <c r="E8" s="13"/>
      <c r="F8" s="13"/>
      <c r="G8" s="13"/>
      <c r="H8" s="13"/>
      <c r="I8" s="14"/>
      <c r="J8" s="14"/>
    </row>
    <row r="9" spans="1:11">
      <c r="A9" s="15"/>
      <c r="B9" s="16"/>
      <c r="C9" s="17"/>
      <c r="D9" s="17"/>
      <c r="E9" s="17"/>
      <c r="F9" s="17"/>
      <c r="G9" s="17"/>
      <c r="H9" s="17"/>
      <c r="I9" s="18"/>
      <c r="J9" s="18"/>
      <c r="K9" s="19" t="s">
        <v>3</v>
      </c>
    </row>
    <row r="10" spans="1:11">
      <c r="A10" s="85" t="s">
        <v>4</v>
      </c>
      <c r="B10" s="96" t="s">
        <v>5</v>
      </c>
      <c r="C10" s="85" t="s">
        <v>6</v>
      </c>
      <c r="D10" s="85" t="s">
        <v>7</v>
      </c>
      <c r="E10" s="85" t="s">
        <v>8</v>
      </c>
      <c r="F10" s="85" t="s">
        <v>9</v>
      </c>
      <c r="G10" s="85" t="s">
        <v>10</v>
      </c>
      <c r="H10" s="85" t="s">
        <v>11</v>
      </c>
      <c r="I10" s="87" t="s">
        <v>12</v>
      </c>
      <c r="J10" s="87"/>
      <c r="K10" s="87"/>
    </row>
    <row r="11" spans="1:11">
      <c r="A11" s="85"/>
      <c r="B11" s="96"/>
      <c r="C11" s="85"/>
      <c r="D11" s="85"/>
      <c r="E11" s="85"/>
      <c r="F11" s="85"/>
      <c r="G11" s="85"/>
      <c r="H11" s="85"/>
      <c r="I11" s="88" t="s">
        <v>13</v>
      </c>
      <c r="J11" s="88" t="s">
        <v>14</v>
      </c>
      <c r="K11" s="88" t="s">
        <v>15</v>
      </c>
    </row>
    <row r="12" spans="1:11">
      <c r="A12" s="85"/>
      <c r="B12" s="96"/>
      <c r="C12" s="85"/>
      <c r="D12" s="85"/>
      <c r="E12" s="85"/>
      <c r="F12" s="85"/>
      <c r="G12" s="85"/>
      <c r="H12" s="85"/>
      <c r="I12" s="88"/>
      <c r="J12" s="88"/>
      <c r="K12" s="88"/>
    </row>
    <row r="13" spans="1:11">
      <c r="A13" s="86"/>
      <c r="B13" s="97"/>
      <c r="C13" s="86"/>
      <c r="D13" s="86"/>
      <c r="E13" s="86"/>
      <c r="F13" s="86"/>
      <c r="G13" s="86"/>
      <c r="H13" s="86"/>
      <c r="I13" s="89"/>
      <c r="J13" s="89"/>
      <c r="K13" s="89"/>
    </row>
    <row r="14" spans="1:11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7</v>
      </c>
      <c r="I14" s="21">
        <v>8</v>
      </c>
      <c r="J14" s="21">
        <v>9</v>
      </c>
      <c r="K14" s="22">
        <v>10</v>
      </c>
    </row>
    <row r="15" spans="1:11">
      <c r="A15" s="98" t="s">
        <v>16</v>
      </c>
      <c r="B15" s="101"/>
      <c r="C15" s="23" t="s">
        <v>17</v>
      </c>
      <c r="D15" s="24">
        <f>D16+D18+D20+D21</f>
        <v>1353459.5000000002</v>
      </c>
      <c r="E15" s="24">
        <f>E16+E18+E20+E21</f>
        <v>969182.1</v>
      </c>
      <c r="F15" s="24">
        <f>F16+F18+F20+F21</f>
        <v>946025.3</v>
      </c>
      <c r="G15" s="24">
        <f>G16+G18+G20+G21</f>
        <v>724314.9</v>
      </c>
      <c r="H15" s="24">
        <f>H16+H18+H20+H21</f>
        <v>734180.9</v>
      </c>
      <c r="I15" s="25">
        <f>G15/D15*100</f>
        <v>53.515816321064648</v>
      </c>
      <c r="J15" s="25">
        <f>G15/E15*100</f>
        <v>74.734655128277765</v>
      </c>
      <c r="K15" s="25">
        <f>G15/F15*100</f>
        <v>76.56400944033949</v>
      </c>
    </row>
    <row r="16" spans="1:11" ht="37.5">
      <c r="A16" s="99"/>
      <c r="B16" s="102"/>
      <c r="C16" s="26" t="s">
        <v>18</v>
      </c>
      <c r="D16" s="27">
        <f>D24+D31+D38</f>
        <v>934671.40000000014</v>
      </c>
      <c r="E16" s="27">
        <f>E24+E31+E38</f>
        <v>938938.79999999993</v>
      </c>
      <c r="F16" s="27">
        <f>F24+F31+F38</f>
        <v>915782</v>
      </c>
      <c r="G16" s="27">
        <f>G24+G31+G38</f>
        <v>695678</v>
      </c>
      <c r="H16" s="27">
        <f>H24+H31+H38</f>
        <v>705544</v>
      </c>
      <c r="I16" s="25">
        <f>G16/D16*100</f>
        <v>74.430222214994473</v>
      </c>
      <c r="J16" s="25">
        <f>G16/E16*100</f>
        <v>74.091942946654257</v>
      </c>
      <c r="K16" s="25">
        <f>G16/F16*100</f>
        <v>75.965459028458739</v>
      </c>
    </row>
    <row r="17" spans="1:11" ht="75">
      <c r="A17" s="99"/>
      <c r="B17" s="102"/>
      <c r="C17" s="28" t="s">
        <v>19</v>
      </c>
      <c r="D17" s="27">
        <f>D25+D32+D39</f>
        <v>4200</v>
      </c>
      <c r="E17" s="27">
        <f>E25+E32+E39+E53+E60</f>
        <v>4200</v>
      </c>
      <c r="F17" s="27">
        <f>F25+F32+F39+F53+F60</f>
        <v>4200</v>
      </c>
      <c r="G17" s="27">
        <f>G25+G32+G39+G53+G60</f>
        <v>3991</v>
      </c>
      <c r="H17" s="27">
        <f>H25+H32+H39+H53+H60</f>
        <v>3991</v>
      </c>
      <c r="I17" s="25">
        <f>G17/D17*100</f>
        <v>95.023809523809518</v>
      </c>
      <c r="J17" s="25">
        <f>G17/E17*100</f>
        <v>95.023809523809518</v>
      </c>
      <c r="K17" s="25">
        <f>G17/F17*100</f>
        <v>95.023809523809518</v>
      </c>
    </row>
    <row r="18" spans="1:11" ht="56.25">
      <c r="A18" s="99"/>
      <c r="B18" s="102"/>
      <c r="C18" s="26" t="s">
        <v>20</v>
      </c>
      <c r="D18" s="27">
        <f>D26+D33+D40+D47+D54+D61</f>
        <v>111800.3</v>
      </c>
      <c r="E18" s="27">
        <f>E26+E33+E40+E47+E54+E61</f>
        <v>30200.3</v>
      </c>
      <c r="F18" s="27">
        <f>F26+F33+F40+F47+F54+F61</f>
        <v>30200.3</v>
      </c>
      <c r="G18" s="27">
        <f>G26+G33+G40+G47+G54+G61</f>
        <v>28593.899999999998</v>
      </c>
      <c r="H18" s="27">
        <f>H26+H33+H40+H47+H54+H61</f>
        <v>28593.899999999998</v>
      </c>
      <c r="I18" s="25">
        <f>G18/D18*100</f>
        <v>25.57587054775345</v>
      </c>
      <c r="J18" s="25">
        <f>G18/E18*100</f>
        <v>94.680847541249577</v>
      </c>
      <c r="K18" s="25">
        <f>G18/F18*100</f>
        <v>94.680847541249577</v>
      </c>
    </row>
    <row r="19" spans="1:11" ht="93.75">
      <c r="A19" s="99"/>
      <c r="B19" s="102"/>
      <c r="C19" s="28" t="s">
        <v>21</v>
      </c>
      <c r="D19" s="27">
        <f>D27+D34+D41</f>
        <v>30200.3</v>
      </c>
      <c r="E19" s="27">
        <f>E27+E34+E41+E55+E62</f>
        <v>30200.3</v>
      </c>
      <c r="F19" s="27">
        <f>F27+F34+F41+F55+F62</f>
        <v>30200.3</v>
      </c>
      <c r="G19" s="27">
        <f>G27+G34+G41+G55+G62</f>
        <v>28593.899999999998</v>
      </c>
      <c r="H19" s="27">
        <f>H27+H34+H41+H55+H62</f>
        <v>28593.899999999998</v>
      </c>
      <c r="I19" s="27">
        <f>I27+I34+I41+I55+I62</f>
        <v>186.26097783454492</v>
      </c>
      <c r="J19" s="25">
        <f>G19/E19*100</f>
        <v>94.680847541249577</v>
      </c>
      <c r="K19" s="25">
        <f>G19/F19*100</f>
        <v>94.680847541249577</v>
      </c>
    </row>
    <row r="20" spans="1:11" ht="37.5">
      <c r="A20" s="99"/>
      <c r="B20" s="102"/>
      <c r="C20" s="26" t="s">
        <v>22</v>
      </c>
      <c r="D20" s="27">
        <f>D56</f>
        <v>80993</v>
      </c>
      <c r="E20" s="27">
        <f>E56</f>
        <v>43</v>
      </c>
      <c r="F20" s="27">
        <f>F56</f>
        <v>43</v>
      </c>
      <c r="G20" s="27">
        <f>G56</f>
        <v>43</v>
      </c>
      <c r="H20" s="27">
        <f>H56</f>
        <v>43</v>
      </c>
      <c r="I20" s="25">
        <f>G20/D20*100</f>
        <v>5.3091007864877207E-2</v>
      </c>
      <c r="J20" s="25">
        <v>100</v>
      </c>
      <c r="K20" s="25">
        <v>100</v>
      </c>
    </row>
    <row r="21" spans="1:11" ht="56.25">
      <c r="A21" s="100"/>
      <c r="B21" s="103"/>
      <c r="C21" s="26" t="s">
        <v>23</v>
      </c>
      <c r="D21" s="27">
        <f>D64+D50</f>
        <v>225994.8</v>
      </c>
      <c r="E21" s="27">
        <f>E64+E50</f>
        <v>0</v>
      </c>
      <c r="F21" s="27">
        <f>F64+F50</f>
        <v>0</v>
      </c>
      <c r="G21" s="27">
        <f>G64+G50</f>
        <v>0</v>
      </c>
      <c r="H21" s="27">
        <f>H64+H50</f>
        <v>0</v>
      </c>
      <c r="I21" s="25">
        <f>G21/D21*100</f>
        <v>0</v>
      </c>
      <c r="J21" s="25">
        <v>100</v>
      </c>
      <c r="K21" s="25">
        <v>100</v>
      </c>
    </row>
    <row r="22" spans="1:11">
      <c r="A22" s="29"/>
      <c r="B22" s="104" t="s">
        <v>24</v>
      </c>
      <c r="C22" s="105"/>
      <c r="D22" s="105"/>
      <c r="E22" s="105"/>
      <c r="F22" s="106"/>
      <c r="G22" s="30"/>
      <c r="H22" s="31"/>
      <c r="I22" s="25"/>
      <c r="J22" s="25"/>
      <c r="K22" s="25"/>
    </row>
    <row r="23" spans="1:11">
      <c r="A23" s="107"/>
      <c r="B23" s="101" t="s">
        <v>25</v>
      </c>
      <c r="C23" s="23" t="s">
        <v>17</v>
      </c>
      <c r="D23" s="24">
        <f>D24+D26+D28+D29</f>
        <v>822073.00000000023</v>
      </c>
      <c r="E23" s="24">
        <f>E24+E26+E28+E29</f>
        <v>826340.4</v>
      </c>
      <c r="F23" s="24">
        <f>F24+F26+F28+F29</f>
        <v>806404.4</v>
      </c>
      <c r="G23" s="24">
        <f>G24+G26+G28+G29</f>
        <v>648174.79999999993</v>
      </c>
      <c r="H23" s="24">
        <f>H24+H26+H28+H29</f>
        <v>648440.69999999995</v>
      </c>
      <c r="I23" s="25">
        <f>G23/D23*100</f>
        <v>78.846379822716443</v>
      </c>
      <c r="J23" s="25">
        <f>G23/E23*100</f>
        <v>78.43920011656212</v>
      </c>
      <c r="K23" s="25">
        <f>G23/F23*100</f>
        <v>80.37838087192975</v>
      </c>
    </row>
    <row r="24" spans="1:11" ht="37.5">
      <c r="A24" s="108"/>
      <c r="B24" s="102"/>
      <c r="C24" s="26" t="s">
        <v>18</v>
      </c>
      <c r="D24" s="27">
        <f>D74+D469+D616+D812</f>
        <v>800487.70000000019</v>
      </c>
      <c r="E24" s="27">
        <f>E74+E469+E616+E812</f>
        <v>804755.1</v>
      </c>
      <c r="F24" s="27">
        <f>F74+F469+F616+F812</f>
        <v>784819.1</v>
      </c>
      <c r="G24" s="27">
        <f>G74+G469+G616+G812</f>
        <v>627293.1</v>
      </c>
      <c r="H24" s="27">
        <f>H74+H469+H616+H812</f>
        <v>627559</v>
      </c>
      <c r="I24" s="25">
        <f>G24/D24*100</f>
        <v>78.36386492884273</v>
      </c>
      <c r="J24" s="25">
        <f>G24/E24*100</f>
        <v>77.948322415104926</v>
      </c>
      <c r="K24" s="25">
        <f>G24/F24*100</f>
        <v>79.928368206125469</v>
      </c>
    </row>
    <row r="25" spans="1:11" ht="75">
      <c r="A25" s="108"/>
      <c r="B25" s="102"/>
      <c r="C25" s="28" t="s">
        <v>19</v>
      </c>
      <c r="D25" s="27">
        <f t="shared" ref="D25:I25" si="0">D75+D472+D617+D813</f>
        <v>2559</v>
      </c>
      <c r="E25" s="27">
        <f t="shared" si="0"/>
        <v>2559</v>
      </c>
      <c r="F25" s="27">
        <f t="shared" si="0"/>
        <v>2559</v>
      </c>
      <c r="G25" s="27">
        <f t="shared" si="0"/>
        <v>2522</v>
      </c>
      <c r="H25" s="27">
        <f t="shared" si="0"/>
        <v>2522</v>
      </c>
      <c r="I25" s="27">
        <f t="shared" si="0"/>
        <v>200</v>
      </c>
      <c r="J25" s="25">
        <f>G25/E25*100</f>
        <v>98.554122704181324</v>
      </c>
      <c r="K25" s="25">
        <f>G25/F25*100</f>
        <v>98.554122704181324</v>
      </c>
    </row>
    <row r="26" spans="1:11" ht="56.25">
      <c r="A26" s="108"/>
      <c r="B26" s="102"/>
      <c r="C26" s="26" t="s">
        <v>20</v>
      </c>
      <c r="D26" s="27">
        <f t="shared" ref="D26:H27" si="1">D76+D471+D618+D814</f>
        <v>21585.3</v>
      </c>
      <c r="E26" s="27">
        <f t="shared" si="1"/>
        <v>21585.3</v>
      </c>
      <c r="F26" s="27">
        <f t="shared" si="1"/>
        <v>21585.3</v>
      </c>
      <c r="G26" s="27">
        <f t="shared" si="1"/>
        <v>20881.699999999997</v>
      </c>
      <c r="H26" s="27">
        <f t="shared" si="1"/>
        <v>20881.699999999997</v>
      </c>
      <c r="I26" s="25">
        <f>G26/D26*100</f>
        <v>96.740374236169984</v>
      </c>
      <c r="J26" s="25">
        <f>G26/E26*100</f>
        <v>96.740374236169984</v>
      </c>
      <c r="K26" s="25">
        <f>G26/F26*100</f>
        <v>96.740374236169984</v>
      </c>
    </row>
    <row r="27" spans="1:11" ht="93.75">
      <c r="A27" s="108"/>
      <c r="B27" s="102"/>
      <c r="C27" s="28" t="s">
        <v>21</v>
      </c>
      <c r="D27" s="27">
        <f t="shared" si="1"/>
        <v>21585.3</v>
      </c>
      <c r="E27" s="27">
        <f t="shared" si="1"/>
        <v>21585.3</v>
      </c>
      <c r="F27" s="27">
        <f t="shared" si="1"/>
        <v>21585.3</v>
      </c>
      <c r="G27" s="27">
        <f t="shared" si="1"/>
        <v>20881.699999999997</v>
      </c>
      <c r="H27" s="27">
        <f t="shared" si="1"/>
        <v>20881.699999999997</v>
      </c>
      <c r="I27" s="25">
        <f>G27/D27*100</f>
        <v>96.740374236169984</v>
      </c>
      <c r="J27" s="25">
        <f>G27/E27*100</f>
        <v>96.740374236169984</v>
      </c>
      <c r="K27" s="25">
        <f>G27/F27*100</f>
        <v>96.740374236169984</v>
      </c>
    </row>
    <row r="28" spans="1:11" ht="37.5">
      <c r="A28" s="108"/>
      <c r="B28" s="102"/>
      <c r="C28" s="26" t="s">
        <v>22</v>
      </c>
      <c r="D28" s="27">
        <v>0</v>
      </c>
      <c r="E28" s="27">
        <v>0</v>
      </c>
      <c r="F28" s="27">
        <f>F78+F473</f>
        <v>0</v>
      </c>
      <c r="G28" s="27">
        <v>0</v>
      </c>
      <c r="H28" s="27">
        <v>0</v>
      </c>
      <c r="I28" s="25">
        <v>0</v>
      </c>
      <c r="J28" s="25">
        <v>0</v>
      </c>
      <c r="K28" s="25">
        <v>0</v>
      </c>
    </row>
    <row r="29" spans="1:11" ht="56.25">
      <c r="A29" s="108"/>
      <c r="B29" s="103"/>
      <c r="C29" s="26" t="s">
        <v>23</v>
      </c>
      <c r="D29" s="27">
        <v>0</v>
      </c>
      <c r="E29" s="27">
        <f>E71+E474</f>
        <v>0</v>
      </c>
      <c r="F29" s="27">
        <f>F71+F474</f>
        <v>0</v>
      </c>
      <c r="G29" s="27">
        <v>0</v>
      </c>
      <c r="H29" s="27">
        <v>0</v>
      </c>
      <c r="I29" s="25">
        <v>0</v>
      </c>
      <c r="J29" s="25">
        <v>0</v>
      </c>
      <c r="K29" s="25">
        <v>0</v>
      </c>
    </row>
    <row r="30" spans="1:11">
      <c r="A30" s="108"/>
      <c r="B30" s="101" t="s">
        <v>26</v>
      </c>
      <c r="C30" s="23" t="s">
        <v>17</v>
      </c>
      <c r="D30" s="24">
        <f>D31+D33+D35+D36</f>
        <v>22798.7</v>
      </c>
      <c r="E30" s="24">
        <f>E31+E33+E35+E36</f>
        <v>22798.7</v>
      </c>
      <c r="F30" s="24">
        <f>F31+F33+F35+F36</f>
        <v>19577.900000000001</v>
      </c>
      <c r="G30" s="24">
        <f>G31+G33+G35+G36</f>
        <v>15138.7</v>
      </c>
      <c r="H30" s="24">
        <f>H31+H33+H35+H36</f>
        <v>14521.2</v>
      </c>
      <c r="I30" s="25">
        <f>G30/D30*100</f>
        <v>66.401593073289263</v>
      </c>
      <c r="J30" s="25">
        <f>G30/E30*100</f>
        <v>66.401593073289263</v>
      </c>
      <c r="K30" s="25">
        <f>G30/F30*100</f>
        <v>77.32545370034579</v>
      </c>
    </row>
    <row r="31" spans="1:11" ht="37.5">
      <c r="A31" s="108"/>
      <c r="B31" s="102"/>
      <c r="C31" s="26" t="s">
        <v>18</v>
      </c>
      <c r="D31" s="27">
        <f t="shared" ref="D31:H36" si="2">D81</f>
        <v>14183.7</v>
      </c>
      <c r="E31" s="27">
        <f t="shared" si="2"/>
        <v>14183.7</v>
      </c>
      <c r="F31" s="27">
        <f t="shared" si="2"/>
        <v>10962.9</v>
      </c>
      <c r="G31" s="27">
        <f t="shared" si="2"/>
        <v>7426.5</v>
      </c>
      <c r="H31" s="27">
        <f t="shared" si="2"/>
        <v>6809</v>
      </c>
      <c r="I31" s="25">
        <f>G31/D31*100</f>
        <v>52.359398464434527</v>
      </c>
      <c r="J31" s="25">
        <f>G31/E31*100</f>
        <v>52.359398464434527</v>
      </c>
      <c r="K31" s="25">
        <f>G31/F31*100</f>
        <v>67.742112032400186</v>
      </c>
    </row>
    <row r="32" spans="1:11" ht="75">
      <c r="A32" s="108"/>
      <c r="B32" s="102"/>
      <c r="C32" s="28" t="s">
        <v>19</v>
      </c>
      <c r="D32" s="27">
        <f>D82</f>
        <v>1641</v>
      </c>
      <c r="E32" s="27">
        <f>E82</f>
        <v>1641</v>
      </c>
      <c r="F32" s="27">
        <f t="shared" si="2"/>
        <v>1641</v>
      </c>
      <c r="G32" s="27">
        <f t="shared" si="2"/>
        <v>1469</v>
      </c>
      <c r="H32" s="27">
        <f t="shared" si="2"/>
        <v>1469</v>
      </c>
      <c r="I32" s="25">
        <f>G32/D32*100</f>
        <v>89.518586227909807</v>
      </c>
      <c r="J32" s="25">
        <f>G32/E32*100</f>
        <v>89.518586227909807</v>
      </c>
      <c r="K32" s="25">
        <f t="shared" ref="K32:K38" si="3">G32/F32*100</f>
        <v>89.518586227909807</v>
      </c>
    </row>
    <row r="33" spans="1:14" ht="56.25">
      <c r="A33" s="108"/>
      <c r="B33" s="102"/>
      <c r="C33" s="26" t="s">
        <v>20</v>
      </c>
      <c r="D33" s="27">
        <f t="shared" si="2"/>
        <v>8615</v>
      </c>
      <c r="E33" s="27">
        <f t="shared" si="2"/>
        <v>8615</v>
      </c>
      <c r="F33" s="27">
        <f t="shared" si="2"/>
        <v>8615</v>
      </c>
      <c r="G33" s="27">
        <f t="shared" si="2"/>
        <v>7712.2</v>
      </c>
      <c r="H33" s="27">
        <f t="shared" si="2"/>
        <v>7712.2</v>
      </c>
      <c r="I33" s="25">
        <f>G33/D33*100</f>
        <v>89.520603598374919</v>
      </c>
      <c r="J33" s="25">
        <f>G33/E33*100</f>
        <v>89.520603598374919</v>
      </c>
      <c r="K33" s="25">
        <f t="shared" si="3"/>
        <v>89.520603598374919</v>
      </c>
    </row>
    <row r="34" spans="1:14" ht="93.75">
      <c r="A34" s="108"/>
      <c r="B34" s="102"/>
      <c r="C34" s="28" t="s">
        <v>21</v>
      </c>
      <c r="D34" s="27">
        <f t="shared" si="2"/>
        <v>8615</v>
      </c>
      <c r="E34" s="27">
        <f t="shared" si="2"/>
        <v>8615</v>
      </c>
      <c r="F34" s="27">
        <f t="shared" si="2"/>
        <v>8615</v>
      </c>
      <c r="G34" s="27">
        <f t="shared" si="2"/>
        <v>7712.2</v>
      </c>
      <c r="H34" s="27">
        <f t="shared" si="2"/>
        <v>7712.2</v>
      </c>
      <c r="I34" s="25">
        <f>G34/D34*100</f>
        <v>89.520603598374919</v>
      </c>
      <c r="J34" s="25">
        <f>G34/E34*100</f>
        <v>89.520603598374919</v>
      </c>
      <c r="K34" s="25">
        <f t="shared" si="3"/>
        <v>89.520603598374919</v>
      </c>
    </row>
    <row r="35" spans="1:14" ht="37.5">
      <c r="A35" s="108"/>
      <c r="B35" s="102"/>
      <c r="C35" s="26" t="s">
        <v>22</v>
      </c>
      <c r="D35" s="27">
        <f t="shared" si="2"/>
        <v>0</v>
      </c>
      <c r="E35" s="27">
        <f t="shared" si="2"/>
        <v>0</v>
      </c>
      <c r="F35" s="27">
        <f t="shared" si="2"/>
        <v>0</v>
      </c>
      <c r="G35" s="27">
        <f t="shared" si="2"/>
        <v>0</v>
      </c>
      <c r="H35" s="27">
        <f>H85</f>
        <v>0</v>
      </c>
      <c r="I35" s="25">
        <v>0</v>
      </c>
      <c r="J35" s="25">
        <v>0</v>
      </c>
      <c r="K35" s="25">
        <v>0</v>
      </c>
    </row>
    <row r="36" spans="1:14" ht="56.25">
      <c r="A36" s="108"/>
      <c r="B36" s="103"/>
      <c r="C36" s="26" t="s">
        <v>23</v>
      </c>
      <c r="D36" s="27">
        <f t="shared" si="2"/>
        <v>0</v>
      </c>
      <c r="E36" s="27">
        <f t="shared" si="2"/>
        <v>0</v>
      </c>
      <c r="F36" s="27">
        <f t="shared" si="2"/>
        <v>0</v>
      </c>
      <c r="G36" s="27">
        <f t="shared" si="2"/>
        <v>0</v>
      </c>
      <c r="H36" s="27">
        <f>H86</f>
        <v>0</v>
      </c>
      <c r="I36" s="25">
        <v>0</v>
      </c>
      <c r="J36" s="25">
        <v>0</v>
      </c>
      <c r="K36" s="25">
        <v>0</v>
      </c>
    </row>
    <row r="37" spans="1:14">
      <c r="A37" s="108"/>
      <c r="B37" s="101" t="s">
        <v>27</v>
      </c>
      <c r="C37" s="23" t="s">
        <v>17</v>
      </c>
      <c r="D37" s="24">
        <f>D38+D40+D42+D43</f>
        <v>201600</v>
      </c>
      <c r="E37" s="24">
        <f>E38+E40+E42+E43</f>
        <v>120000</v>
      </c>
      <c r="F37" s="24">
        <f>F38+F40+F42+F43</f>
        <v>120000</v>
      </c>
      <c r="G37" s="24">
        <f>G38+G40+G42+G43</f>
        <v>60958.400000000001</v>
      </c>
      <c r="H37" s="24">
        <f>H38+H40+H42+H43</f>
        <v>71176</v>
      </c>
      <c r="I37" s="25">
        <f>G37/D37*100</f>
        <v>30.237301587301591</v>
      </c>
      <c r="J37" s="25">
        <f>G37/E37*100</f>
        <v>50.798666666666669</v>
      </c>
      <c r="K37" s="25">
        <f>G37/F37*100</f>
        <v>50.798666666666669</v>
      </c>
      <c r="L37" s="32"/>
      <c r="M37" s="32"/>
      <c r="N37" s="32"/>
    </row>
    <row r="38" spans="1:14" ht="37.5">
      <c r="A38" s="108"/>
      <c r="B38" s="102"/>
      <c r="C38" s="26" t="s">
        <v>18</v>
      </c>
      <c r="D38" s="27">
        <f>D819</f>
        <v>120000</v>
      </c>
      <c r="E38" s="27">
        <f>E819</f>
        <v>120000</v>
      </c>
      <c r="F38" s="27">
        <f>F819</f>
        <v>120000</v>
      </c>
      <c r="G38" s="27">
        <f>G819</f>
        <v>60958.400000000001</v>
      </c>
      <c r="H38" s="27">
        <f>H819</f>
        <v>71176</v>
      </c>
      <c r="I38" s="25">
        <f>G38/D38*100</f>
        <v>50.798666666666669</v>
      </c>
      <c r="J38" s="25">
        <f>G38/E38*100</f>
        <v>50.798666666666669</v>
      </c>
      <c r="K38" s="25">
        <f t="shared" si="3"/>
        <v>50.798666666666669</v>
      </c>
    </row>
    <row r="39" spans="1:14" ht="75">
      <c r="A39" s="108"/>
      <c r="B39" s="102"/>
      <c r="C39" s="28" t="s">
        <v>19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5">
        <v>0</v>
      </c>
      <c r="J39" s="25">
        <v>0</v>
      </c>
      <c r="K39" s="25">
        <v>0</v>
      </c>
    </row>
    <row r="40" spans="1:14" ht="56.25">
      <c r="A40" s="108"/>
      <c r="B40" s="102"/>
      <c r="C40" s="26" t="s">
        <v>20</v>
      </c>
      <c r="D40" s="27">
        <f>D821</f>
        <v>81600</v>
      </c>
      <c r="E40" s="27">
        <f>E821</f>
        <v>0</v>
      </c>
      <c r="F40" s="27">
        <f>F821</f>
        <v>0</v>
      </c>
      <c r="G40" s="27">
        <f>G821</f>
        <v>0</v>
      </c>
      <c r="H40" s="27">
        <f>H821</f>
        <v>0</v>
      </c>
      <c r="I40" s="25">
        <v>0</v>
      </c>
      <c r="J40" s="25">
        <v>0</v>
      </c>
      <c r="K40" s="25">
        <v>0</v>
      </c>
    </row>
    <row r="41" spans="1:14" ht="93.75">
      <c r="A41" s="108"/>
      <c r="B41" s="102"/>
      <c r="C41" s="28" t="s">
        <v>21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5">
        <v>0</v>
      </c>
      <c r="J41" s="25">
        <v>0</v>
      </c>
      <c r="K41" s="25">
        <v>0</v>
      </c>
    </row>
    <row r="42" spans="1:14" ht="37.5">
      <c r="A42" s="108"/>
      <c r="B42" s="102"/>
      <c r="C42" s="26" t="s">
        <v>22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5">
        <v>0</v>
      </c>
      <c r="J42" s="25">
        <v>0</v>
      </c>
      <c r="K42" s="25">
        <v>0</v>
      </c>
    </row>
    <row r="43" spans="1:14" ht="56.25">
      <c r="A43" s="108"/>
      <c r="B43" s="103"/>
      <c r="C43" s="26" t="s">
        <v>23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5">
        <v>0</v>
      </c>
      <c r="J43" s="25">
        <v>0</v>
      </c>
      <c r="K43" s="25">
        <v>0</v>
      </c>
    </row>
    <row r="44" spans="1:14">
      <c r="A44" s="108"/>
      <c r="B44" s="110" t="s">
        <v>28</v>
      </c>
      <c r="C44" s="23" t="s">
        <v>17</v>
      </c>
      <c r="D44" s="24">
        <f>D45+D47+D49+D50</f>
        <v>0</v>
      </c>
      <c r="E44" s="24">
        <f>E45+E47+E49+E50</f>
        <v>0</v>
      </c>
      <c r="F44" s="24">
        <f>F45+F47+F49+F50</f>
        <v>0</v>
      </c>
      <c r="G44" s="24">
        <f>G45+G47+G49+G50</f>
        <v>0</v>
      </c>
      <c r="H44" s="24">
        <f>H45+H47+H49+H50</f>
        <v>0</v>
      </c>
      <c r="I44" s="25">
        <v>0</v>
      </c>
      <c r="J44" s="25">
        <v>0</v>
      </c>
      <c r="K44" s="25">
        <v>0</v>
      </c>
    </row>
    <row r="45" spans="1:14" ht="37.5">
      <c r="A45" s="108"/>
      <c r="B45" s="111"/>
      <c r="C45" s="26" t="s">
        <v>18</v>
      </c>
      <c r="D45" s="27">
        <f>D826</f>
        <v>0</v>
      </c>
      <c r="E45" s="27">
        <f>E826</f>
        <v>0</v>
      </c>
      <c r="F45" s="27">
        <f>F826</f>
        <v>0</v>
      </c>
      <c r="G45" s="27">
        <f>G826</f>
        <v>0</v>
      </c>
      <c r="H45" s="27">
        <f>H826</f>
        <v>0</v>
      </c>
      <c r="I45" s="25">
        <v>0</v>
      </c>
      <c r="J45" s="25">
        <v>0</v>
      </c>
      <c r="K45" s="25">
        <v>0</v>
      </c>
    </row>
    <row r="46" spans="1:14" ht="75">
      <c r="A46" s="108"/>
      <c r="B46" s="111"/>
      <c r="C46" s="28" t="s">
        <v>19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5">
        <v>0</v>
      </c>
      <c r="J46" s="25">
        <v>0</v>
      </c>
      <c r="K46" s="25">
        <v>0</v>
      </c>
    </row>
    <row r="47" spans="1:14" ht="56.25">
      <c r="A47" s="108"/>
      <c r="B47" s="111"/>
      <c r="C47" s="26" t="s">
        <v>20</v>
      </c>
      <c r="D47" s="27">
        <v>0</v>
      </c>
      <c r="E47" s="27">
        <f>E828</f>
        <v>0</v>
      </c>
      <c r="F47" s="27">
        <f>F828</f>
        <v>0</v>
      </c>
      <c r="G47" s="27">
        <f>G828</f>
        <v>0</v>
      </c>
      <c r="H47" s="27">
        <f>H828</f>
        <v>0</v>
      </c>
      <c r="I47" s="25">
        <v>0</v>
      </c>
      <c r="J47" s="25">
        <v>0</v>
      </c>
      <c r="K47" s="25">
        <v>0</v>
      </c>
    </row>
    <row r="48" spans="1:14" ht="93.75">
      <c r="A48" s="108"/>
      <c r="B48" s="111"/>
      <c r="C48" s="28" t="s">
        <v>21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5">
        <v>0</v>
      </c>
      <c r="J48" s="25">
        <v>0</v>
      </c>
      <c r="K48" s="25">
        <v>0</v>
      </c>
    </row>
    <row r="49" spans="1:11" ht="37.5">
      <c r="A49" s="108"/>
      <c r="B49" s="111"/>
      <c r="C49" s="26" t="s">
        <v>22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5">
        <v>0</v>
      </c>
      <c r="J49" s="25">
        <v>0</v>
      </c>
      <c r="K49" s="25">
        <v>0</v>
      </c>
    </row>
    <row r="50" spans="1:11" ht="56.25">
      <c r="A50" s="108"/>
      <c r="B50" s="112"/>
      <c r="C50" s="26" t="s">
        <v>23</v>
      </c>
      <c r="D50" s="27">
        <f>D838</f>
        <v>0</v>
      </c>
      <c r="E50" s="27">
        <f>E838</f>
        <v>0</v>
      </c>
      <c r="F50" s="27">
        <f>F838</f>
        <v>0</v>
      </c>
      <c r="G50" s="27">
        <f>G838</f>
        <v>0</v>
      </c>
      <c r="H50" s="27">
        <f>H838</f>
        <v>0</v>
      </c>
      <c r="I50" s="25">
        <v>0</v>
      </c>
      <c r="J50" s="25">
        <v>0</v>
      </c>
      <c r="K50" s="25">
        <v>0</v>
      </c>
    </row>
    <row r="51" spans="1:11">
      <c r="A51" s="108"/>
      <c r="B51" s="110" t="s">
        <v>29</v>
      </c>
      <c r="C51" s="23" t="s">
        <v>17</v>
      </c>
      <c r="D51" s="24">
        <f>D52+D54+D56+D57</f>
        <v>80993</v>
      </c>
      <c r="E51" s="24">
        <f>E52+E54+E56+E57</f>
        <v>43</v>
      </c>
      <c r="F51" s="24">
        <f>F52+F54+F56+F57</f>
        <v>43</v>
      </c>
      <c r="G51" s="24">
        <f>G52+G54+G56+G57</f>
        <v>43</v>
      </c>
      <c r="H51" s="24">
        <f>H52+H54+H56+H57</f>
        <v>43</v>
      </c>
      <c r="I51" s="25">
        <f>G51/D51*100</f>
        <v>5.3091007864877207E-2</v>
      </c>
      <c r="J51" s="25">
        <f>G51/E51*100</f>
        <v>100</v>
      </c>
      <c r="K51" s="25">
        <f>G51/F51*100</f>
        <v>100</v>
      </c>
    </row>
    <row r="52" spans="1:11" ht="37.5">
      <c r="A52" s="108"/>
      <c r="B52" s="111"/>
      <c r="C52" s="26" t="s">
        <v>18</v>
      </c>
      <c r="D52" s="27">
        <f>E52+F52+H52</f>
        <v>0</v>
      </c>
      <c r="E52" s="27">
        <v>0</v>
      </c>
      <c r="F52" s="27">
        <v>0</v>
      </c>
      <c r="G52" s="27">
        <v>0</v>
      </c>
      <c r="H52" s="27">
        <v>0</v>
      </c>
      <c r="I52" s="25">
        <v>0</v>
      </c>
      <c r="J52" s="25">
        <v>0</v>
      </c>
      <c r="K52" s="25">
        <v>0</v>
      </c>
    </row>
    <row r="53" spans="1:11" ht="75">
      <c r="A53" s="108"/>
      <c r="B53" s="111"/>
      <c r="C53" s="28" t="s">
        <v>19</v>
      </c>
      <c r="D53" s="27">
        <f>E53+F53+H53</f>
        <v>0</v>
      </c>
      <c r="E53" s="27">
        <f t="shared" ref="E53:H55" si="4">E89</f>
        <v>0</v>
      </c>
      <c r="F53" s="27">
        <f t="shared" si="4"/>
        <v>0</v>
      </c>
      <c r="G53" s="27">
        <f t="shared" si="4"/>
        <v>0</v>
      </c>
      <c r="H53" s="27">
        <f t="shared" si="4"/>
        <v>0</v>
      </c>
      <c r="I53" s="25">
        <v>0</v>
      </c>
      <c r="J53" s="25">
        <v>0</v>
      </c>
      <c r="K53" s="25">
        <v>0</v>
      </c>
    </row>
    <row r="54" spans="1:11" ht="56.25">
      <c r="A54" s="108"/>
      <c r="B54" s="111"/>
      <c r="C54" s="26" t="s">
        <v>20</v>
      </c>
      <c r="D54" s="27">
        <f>D828</f>
        <v>0</v>
      </c>
      <c r="E54" s="27">
        <f t="shared" si="4"/>
        <v>0</v>
      </c>
      <c r="F54" s="27">
        <f t="shared" si="4"/>
        <v>0</v>
      </c>
      <c r="G54" s="27">
        <f t="shared" si="4"/>
        <v>0</v>
      </c>
      <c r="H54" s="27">
        <f t="shared" si="4"/>
        <v>0</v>
      </c>
      <c r="I54" s="25">
        <v>0</v>
      </c>
      <c r="J54" s="25">
        <v>0</v>
      </c>
      <c r="K54" s="25">
        <v>0</v>
      </c>
    </row>
    <row r="55" spans="1:11" ht="93.75">
      <c r="A55" s="108"/>
      <c r="B55" s="111"/>
      <c r="C55" s="28" t="s">
        <v>21</v>
      </c>
      <c r="D55" s="27">
        <f>E55+F55+H55</f>
        <v>0</v>
      </c>
      <c r="E55" s="27">
        <f t="shared" si="4"/>
        <v>0</v>
      </c>
      <c r="F55" s="27">
        <f t="shared" si="4"/>
        <v>0</v>
      </c>
      <c r="G55" s="27">
        <f t="shared" si="4"/>
        <v>0</v>
      </c>
      <c r="H55" s="27">
        <f t="shared" si="4"/>
        <v>0</v>
      </c>
      <c r="I55" s="25">
        <v>0</v>
      </c>
      <c r="J55" s="25">
        <v>0</v>
      </c>
      <c r="K55" s="25">
        <v>0</v>
      </c>
    </row>
    <row r="56" spans="1:11" ht="37.5">
      <c r="A56" s="108"/>
      <c r="B56" s="111"/>
      <c r="C56" s="26" t="s">
        <v>22</v>
      </c>
      <c r="D56" s="27">
        <f>D473+D830</f>
        <v>80993</v>
      </c>
      <c r="E56" s="27">
        <f>E473+E830</f>
        <v>43</v>
      </c>
      <c r="F56" s="27">
        <f>F473+F830</f>
        <v>43</v>
      </c>
      <c r="G56" s="27">
        <f>G473+G830</f>
        <v>43</v>
      </c>
      <c r="H56" s="27">
        <f>H473+H830</f>
        <v>43</v>
      </c>
      <c r="I56" s="25">
        <f>G56/D56*100</f>
        <v>5.3091007864877207E-2</v>
      </c>
      <c r="J56" s="25">
        <f>H56/E56*100</f>
        <v>100</v>
      </c>
      <c r="K56" s="25">
        <f>G56/F56*100</f>
        <v>100</v>
      </c>
    </row>
    <row r="57" spans="1:11" ht="56.25">
      <c r="A57" s="108"/>
      <c r="B57" s="112"/>
      <c r="C57" s="26" t="s">
        <v>23</v>
      </c>
      <c r="D57" s="27">
        <v>0</v>
      </c>
      <c r="E57" s="27">
        <f>E474+E831</f>
        <v>0</v>
      </c>
      <c r="F57" s="27">
        <f>F474+F831</f>
        <v>0</v>
      </c>
      <c r="G57" s="27">
        <v>0</v>
      </c>
      <c r="H57" s="27">
        <v>0</v>
      </c>
      <c r="I57" s="25">
        <v>0</v>
      </c>
      <c r="J57" s="25">
        <v>0</v>
      </c>
      <c r="K57" s="25">
        <v>0</v>
      </c>
    </row>
    <row r="58" spans="1:11">
      <c r="A58" s="108"/>
      <c r="B58" s="110" t="s">
        <v>30</v>
      </c>
      <c r="C58" s="23" t="s">
        <v>17</v>
      </c>
      <c r="D58" s="24">
        <f>D59+D61+D63+D64</f>
        <v>225994.8</v>
      </c>
      <c r="E58" s="24">
        <f>E59+E61+E63+E64</f>
        <v>0</v>
      </c>
      <c r="F58" s="24">
        <f>F59+F61+F63+F64</f>
        <v>0</v>
      </c>
      <c r="G58" s="24">
        <f>G59+G61+G63+G64</f>
        <v>0</v>
      </c>
      <c r="H58" s="24">
        <f>H59+H61+H63+H64</f>
        <v>0</v>
      </c>
      <c r="I58" s="25">
        <f>G58/D58*100</f>
        <v>0</v>
      </c>
      <c r="J58" s="25" t="e">
        <f>H58/E58*100</f>
        <v>#DIV/0!</v>
      </c>
      <c r="K58" s="25" t="e">
        <f>I58/F58*100</f>
        <v>#DIV/0!</v>
      </c>
    </row>
    <row r="59" spans="1:11" ht="37.5">
      <c r="A59" s="108"/>
      <c r="B59" s="111"/>
      <c r="C59" s="26" t="s">
        <v>18</v>
      </c>
      <c r="D59" s="27">
        <f>E59+F59+H59</f>
        <v>0</v>
      </c>
      <c r="E59" s="27">
        <v>0</v>
      </c>
      <c r="F59" s="27">
        <v>0</v>
      </c>
      <c r="G59" s="27">
        <v>0</v>
      </c>
      <c r="H59" s="27">
        <v>0</v>
      </c>
      <c r="I59" s="25">
        <v>0</v>
      </c>
      <c r="J59" s="25">
        <v>0</v>
      </c>
      <c r="K59" s="25">
        <v>0</v>
      </c>
    </row>
    <row r="60" spans="1:11" ht="75">
      <c r="A60" s="108"/>
      <c r="B60" s="111"/>
      <c r="C60" s="28" t="s">
        <v>19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5">
        <v>0</v>
      </c>
      <c r="J60" s="25">
        <v>0</v>
      </c>
      <c r="K60" s="25">
        <v>0</v>
      </c>
    </row>
    <row r="61" spans="1:11" ht="56.25">
      <c r="A61" s="108"/>
      <c r="B61" s="111"/>
      <c r="C61" s="26" t="s">
        <v>20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5">
        <v>0</v>
      </c>
      <c r="J61" s="25">
        <v>0</v>
      </c>
      <c r="K61" s="25">
        <v>0</v>
      </c>
    </row>
    <row r="62" spans="1:11" ht="93.75">
      <c r="A62" s="108"/>
      <c r="B62" s="111"/>
      <c r="C62" s="28" t="s">
        <v>21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5">
        <v>0</v>
      </c>
      <c r="J62" s="25">
        <v>0</v>
      </c>
      <c r="K62" s="25">
        <v>0</v>
      </c>
    </row>
    <row r="63" spans="1:11" ht="37.5">
      <c r="A63" s="108"/>
      <c r="B63" s="111"/>
      <c r="C63" s="26" t="s">
        <v>22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5">
        <v>0</v>
      </c>
      <c r="J63" s="25">
        <v>0</v>
      </c>
      <c r="K63" s="25">
        <v>0</v>
      </c>
    </row>
    <row r="64" spans="1:11" ht="56.25">
      <c r="A64" s="109"/>
      <c r="B64" s="112"/>
      <c r="C64" s="26" t="s">
        <v>23</v>
      </c>
      <c r="D64" s="27">
        <f>D71+D474+D845</f>
        <v>225994.8</v>
      </c>
      <c r="E64" s="27">
        <f>E71+E474+E845</f>
        <v>0</v>
      </c>
      <c r="F64" s="27">
        <f>F71+F474+F845</f>
        <v>0</v>
      </c>
      <c r="G64" s="27">
        <f>G71+G474+G845</f>
        <v>0</v>
      </c>
      <c r="H64" s="27">
        <f>H71+H474+H845</f>
        <v>0</v>
      </c>
      <c r="I64" s="25">
        <f t="shared" ref="I64:I69" si="5">G64/D64*100</f>
        <v>0</v>
      </c>
      <c r="J64" s="25">
        <v>0</v>
      </c>
      <c r="K64" s="25">
        <v>0</v>
      </c>
    </row>
    <row r="65" spans="1:14">
      <c r="A65" s="113" t="s">
        <v>31</v>
      </c>
      <c r="B65" s="101" t="s">
        <v>32</v>
      </c>
      <c r="C65" s="23" t="s">
        <v>17</v>
      </c>
      <c r="D65" s="24">
        <f>D66+D68+D70+D71</f>
        <v>754412.50000000012</v>
      </c>
      <c r="E65" s="24">
        <f>E66+E68+E70+E71</f>
        <v>767219.89999999991</v>
      </c>
      <c r="F65" s="24">
        <f>F66+F68+F70+F71</f>
        <v>737002</v>
      </c>
      <c r="G65" s="24">
        <f>G66+G68+G70+G71</f>
        <v>592423.19999999995</v>
      </c>
      <c r="H65" s="24">
        <f>H66+H68+H70+H71</f>
        <v>592071.6</v>
      </c>
      <c r="I65" s="25">
        <f t="shared" si="5"/>
        <v>78.527755041174402</v>
      </c>
      <c r="J65" s="25">
        <f>G65/E65*100</f>
        <v>77.216870938827327</v>
      </c>
      <c r="K65" s="25">
        <f>G65/F65*100</f>
        <v>80.382848350479364</v>
      </c>
      <c r="L65" s="32"/>
      <c r="M65" s="32"/>
      <c r="N65" s="32"/>
    </row>
    <row r="66" spans="1:14" ht="37.5">
      <c r="A66" s="114"/>
      <c r="B66" s="102"/>
      <c r="C66" s="26" t="s">
        <v>18</v>
      </c>
      <c r="D66" s="27">
        <f t="shared" ref="D66:H69" si="6">D74+D81</f>
        <v>738102.70000000007</v>
      </c>
      <c r="E66" s="27">
        <f t="shared" si="6"/>
        <v>750910.09999999986</v>
      </c>
      <c r="F66" s="27">
        <f t="shared" si="6"/>
        <v>720692.2</v>
      </c>
      <c r="G66" s="27">
        <f t="shared" si="6"/>
        <v>577016.19999999995</v>
      </c>
      <c r="H66" s="27">
        <f t="shared" si="6"/>
        <v>576664.6</v>
      </c>
      <c r="I66" s="25">
        <f t="shared" si="5"/>
        <v>78.175598057018334</v>
      </c>
      <c r="J66" s="25">
        <f>G66/E66*100</f>
        <v>76.842247827003533</v>
      </c>
      <c r="K66" s="25">
        <f>G66/F66*100</f>
        <v>80.064166089212563</v>
      </c>
    </row>
    <row r="67" spans="1:14" ht="75">
      <c r="A67" s="114"/>
      <c r="B67" s="102"/>
      <c r="C67" s="28" t="s">
        <v>19</v>
      </c>
      <c r="D67" s="27">
        <f t="shared" si="6"/>
        <v>3107</v>
      </c>
      <c r="E67" s="27">
        <f t="shared" si="6"/>
        <v>3107</v>
      </c>
      <c r="F67" s="27">
        <f t="shared" si="6"/>
        <v>3107</v>
      </c>
      <c r="G67" s="27">
        <f t="shared" si="6"/>
        <v>2935</v>
      </c>
      <c r="H67" s="27">
        <f t="shared" si="6"/>
        <v>2935</v>
      </c>
      <c r="I67" s="25">
        <f t="shared" si="5"/>
        <v>94.464113292565173</v>
      </c>
      <c r="J67" s="25">
        <f>G67/E67*100</f>
        <v>94.464113292565173</v>
      </c>
      <c r="K67" s="25">
        <f>G67/F67*100</f>
        <v>94.464113292565173</v>
      </c>
    </row>
    <row r="68" spans="1:14" ht="56.25">
      <c r="A68" s="114"/>
      <c r="B68" s="102"/>
      <c r="C68" s="26" t="s">
        <v>20</v>
      </c>
      <c r="D68" s="27">
        <f t="shared" si="6"/>
        <v>16309.8</v>
      </c>
      <c r="E68" s="27">
        <f t="shared" si="6"/>
        <v>16309.8</v>
      </c>
      <c r="F68" s="27">
        <f t="shared" si="6"/>
        <v>16309.8</v>
      </c>
      <c r="G68" s="27">
        <f t="shared" si="6"/>
        <v>15407</v>
      </c>
      <c r="H68" s="27">
        <f t="shared" si="6"/>
        <v>15407</v>
      </c>
      <c r="I68" s="25">
        <f t="shared" si="5"/>
        <v>94.464677678450997</v>
      </c>
      <c r="J68" s="25">
        <f>G68/E68*100</f>
        <v>94.464677678450997</v>
      </c>
      <c r="K68" s="25">
        <f>G68/F68*100</f>
        <v>94.464677678450997</v>
      </c>
    </row>
    <row r="69" spans="1:14" ht="93.75">
      <c r="A69" s="114"/>
      <c r="B69" s="102"/>
      <c r="C69" s="28" t="s">
        <v>21</v>
      </c>
      <c r="D69" s="27">
        <f t="shared" si="6"/>
        <v>16309.8</v>
      </c>
      <c r="E69" s="27">
        <f t="shared" si="6"/>
        <v>16309.8</v>
      </c>
      <c r="F69" s="27">
        <f t="shared" si="6"/>
        <v>16309.8</v>
      </c>
      <c r="G69" s="27">
        <f t="shared" si="6"/>
        <v>15407</v>
      </c>
      <c r="H69" s="27">
        <f t="shared" si="6"/>
        <v>15407</v>
      </c>
      <c r="I69" s="25">
        <f t="shared" si="5"/>
        <v>94.464677678450997</v>
      </c>
      <c r="J69" s="25">
        <f>G69/E69*100</f>
        <v>94.464677678450997</v>
      </c>
      <c r="K69" s="25">
        <f>G69/F69*100</f>
        <v>94.464677678450997</v>
      </c>
    </row>
    <row r="70" spans="1:14" ht="37.5">
      <c r="A70" s="114"/>
      <c r="B70" s="102"/>
      <c r="C70" s="26" t="s">
        <v>22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5">
        <v>0</v>
      </c>
      <c r="J70" s="25">
        <v>0</v>
      </c>
      <c r="K70" s="25">
        <v>0</v>
      </c>
    </row>
    <row r="71" spans="1:14" ht="56.25">
      <c r="A71" s="115"/>
      <c r="B71" s="103"/>
      <c r="C71" s="26" t="s">
        <v>23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5">
        <v>0</v>
      </c>
      <c r="J71" s="25">
        <v>0</v>
      </c>
      <c r="K71" s="25">
        <v>0</v>
      </c>
    </row>
    <row r="72" spans="1:14">
      <c r="A72" s="29"/>
      <c r="B72" s="104" t="s">
        <v>24</v>
      </c>
      <c r="C72" s="105"/>
      <c r="D72" s="105"/>
      <c r="E72" s="105"/>
      <c r="F72" s="106"/>
      <c r="G72" s="30"/>
      <c r="H72" s="31"/>
      <c r="I72" s="25"/>
      <c r="J72" s="25"/>
      <c r="K72" s="25"/>
    </row>
    <row r="73" spans="1:14">
      <c r="A73" s="107"/>
      <c r="B73" s="101" t="s">
        <v>25</v>
      </c>
      <c r="C73" s="33" t="s">
        <v>33</v>
      </c>
      <c r="D73" s="24">
        <f>D74+D76+D78+D79</f>
        <v>731613.80000000016</v>
      </c>
      <c r="E73" s="24">
        <f>E74+E76+E78+E79</f>
        <v>744421.2</v>
      </c>
      <c r="F73" s="24">
        <f>F74+F76+F78+F79</f>
        <v>717424.1</v>
      </c>
      <c r="G73" s="24">
        <f>G74+G76+G78+G79</f>
        <v>577284.5</v>
      </c>
      <c r="H73" s="24">
        <f>H74+H76+H78+H79</f>
        <v>577550.4</v>
      </c>
      <c r="I73" s="25">
        <f>G73/D73*100</f>
        <v>78.905632999268178</v>
      </c>
      <c r="J73" s="25">
        <f>G73/E73*100</f>
        <v>77.548100457106813</v>
      </c>
      <c r="K73" s="25">
        <f>G73/F73*100</f>
        <v>80.466282077783561</v>
      </c>
    </row>
    <row r="74" spans="1:14" ht="37.5">
      <c r="A74" s="108"/>
      <c r="B74" s="102"/>
      <c r="C74" s="34" t="s">
        <v>18</v>
      </c>
      <c r="D74" s="27">
        <f>D88+D137+D221+D277+D312+D361+D427+D448+D455</f>
        <v>723919.00000000012</v>
      </c>
      <c r="E74" s="27">
        <f>E88+E137+E221+E277+E312+E361+E427+E448+E455</f>
        <v>736726.39999999991</v>
      </c>
      <c r="F74" s="27">
        <f>F88+F137+F221+F277+F312+F361+F427+F448+F455</f>
        <v>709729.29999999993</v>
      </c>
      <c r="G74" s="27">
        <f>G88+G137+G221+G277+G312+G361+G427+G448+G455</f>
        <v>569589.69999999995</v>
      </c>
      <c r="H74" s="27">
        <f>H88+H137+H221+H277+H312+H361+H427+H448+H455</f>
        <v>569855.6</v>
      </c>
      <c r="I74" s="25">
        <f>G74/D74*100</f>
        <v>78.681413252035085</v>
      </c>
      <c r="J74" s="25">
        <f>G74/E74*100</f>
        <v>77.313599729831864</v>
      </c>
      <c r="K74" s="25">
        <f>G74/F74*100</f>
        <v>80.254499849449644</v>
      </c>
    </row>
    <row r="75" spans="1:14" ht="75">
      <c r="A75" s="108"/>
      <c r="B75" s="102"/>
      <c r="C75" s="35" t="s">
        <v>19</v>
      </c>
      <c r="D75" s="27">
        <f>D313+D456</f>
        <v>1466</v>
      </c>
      <c r="E75" s="27">
        <f>E313+E456</f>
        <v>1466</v>
      </c>
      <c r="F75" s="27">
        <f>F313+F456</f>
        <v>1466</v>
      </c>
      <c r="G75" s="27">
        <f>G313+G456</f>
        <v>1466</v>
      </c>
      <c r="H75" s="27">
        <f>H313+H456</f>
        <v>1466</v>
      </c>
      <c r="I75" s="25">
        <f>G75/D75*100</f>
        <v>100</v>
      </c>
      <c r="J75" s="25">
        <f>G75/E75*100</f>
        <v>100</v>
      </c>
      <c r="K75" s="25">
        <f>G75/F75*100</f>
        <v>100</v>
      </c>
    </row>
    <row r="76" spans="1:14" ht="56.25">
      <c r="A76" s="108"/>
      <c r="B76" s="102"/>
      <c r="C76" s="34" t="s">
        <v>20</v>
      </c>
      <c r="D76" s="27">
        <f>D90+D139+D223+D279+D314+D363+D429+D450+D457</f>
        <v>7694.8</v>
      </c>
      <c r="E76" s="27">
        <f>E90+E139+E223+E279+E314+E363+E429+E450+E457</f>
        <v>7694.8</v>
      </c>
      <c r="F76" s="27">
        <f>F90+F139+F223+F279+F314+F363+F429+F450+F457</f>
        <v>7694.8</v>
      </c>
      <c r="G76" s="27">
        <f>G90+G139+G223+G279+G314+G363+G429+G450+G457</f>
        <v>7694.8</v>
      </c>
      <c r="H76" s="27">
        <f>H90+H139+H223+H279+H314+H363+H429+H450+H457</f>
        <v>7694.8</v>
      </c>
      <c r="I76" s="25">
        <f>G76/D76*100</f>
        <v>100</v>
      </c>
      <c r="J76" s="25">
        <f>G76/E76*100</f>
        <v>100</v>
      </c>
      <c r="K76" s="25">
        <f>G76/F76*100</f>
        <v>100</v>
      </c>
    </row>
    <row r="77" spans="1:14" ht="93.75">
      <c r="A77" s="108"/>
      <c r="B77" s="102"/>
      <c r="C77" s="35" t="s">
        <v>21</v>
      </c>
      <c r="D77" s="27">
        <f>D315+D458</f>
        <v>7694.8</v>
      </c>
      <c r="E77" s="27">
        <f>E315+E458</f>
        <v>7694.8</v>
      </c>
      <c r="F77" s="27">
        <f>F315+F458</f>
        <v>7694.8</v>
      </c>
      <c r="G77" s="27">
        <f>G315+G458</f>
        <v>7694.8</v>
      </c>
      <c r="H77" s="27">
        <f>H315+H458</f>
        <v>7694.8</v>
      </c>
      <c r="I77" s="25">
        <f>G77/D77*100</f>
        <v>100</v>
      </c>
      <c r="J77" s="25">
        <f>G77/E77*100</f>
        <v>100</v>
      </c>
      <c r="K77" s="25">
        <f>G77/F77*100</f>
        <v>100</v>
      </c>
    </row>
    <row r="78" spans="1:14" ht="37.5">
      <c r="A78" s="108"/>
      <c r="B78" s="102"/>
      <c r="C78" s="34" t="s">
        <v>22</v>
      </c>
      <c r="D78" s="27">
        <v>0</v>
      </c>
      <c r="E78" s="27">
        <v>0</v>
      </c>
      <c r="F78" s="27">
        <f>F92+F141+F225+F281+F316+F365+F431+F452+F459</f>
        <v>0</v>
      </c>
      <c r="G78" s="27">
        <v>0</v>
      </c>
      <c r="H78" s="27">
        <v>0</v>
      </c>
      <c r="I78" s="25">
        <v>0</v>
      </c>
      <c r="J78" s="25">
        <v>0</v>
      </c>
      <c r="K78" s="25">
        <v>0</v>
      </c>
    </row>
    <row r="79" spans="1:14" ht="56.25">
      <c r="A79" s="108"/>
      <c r="B79" s="103"/>
      <c r="C79" s="34" t="s">
        <v>23</v>
      </c>
      <c r="D79" s="27">
        <f>D93+D142+D226+D282+D317+D366+D432+D453+D460</f>
        <v>0</v>
      </c>
      <c r="E79" s="27">
        <f>E93+E142+E226+E282+E317+E366+E432+E453+E460</f>
        <v>0</v>
      </c>
      <c r="F79" s="27">
        <f>F93+F142+F226+F282+F317+F366+F432+F453+F460</f>
        <v>0</v>
      </c>
      <c r="G79" s="27">
        <f>G93+G142+G226+G282+G317+G366+G432+G453+G460</f>
        <v>0</v>
      </c>
      <c r="H79" s="27">
        <f>H93+H142+H226+H282+H317+H366+H432+H453+H460</f>
        <v>0</v>
      </c>
      <c r="I79" s="25">
        <v>0</v>
      </c>
      <c r="J79" s="25">
        <v>0</v>
      </c>
      <c r="K79" s="25">
        <v>0</v>
      </c>
    </row>
    <row r="80" spans="1:14">
      <c r="A80" s="108"/>
      <c r="B80" s="101" t="s">
        <v>34</v>
      </c>
      <c r="C80" s="33" t="s">
        <v>33</v>
      </c>
      <c r="D80" s="24">
        <f>D81+D83+D85+D86</f>
        <v>22798.7</v>
      </c>
      <c r="E80" s="24">
        <f>E81+E83+E85+E86</f>
        <v>22798.7</v>
      </c>
      <c r="F80" s="24">
        <f>F81+F83+F85+F86</f>
        <v>19577.900000000001</v>
      </c>
      <c r="G80" s="24">
        <f>G81+G83+G85+G86</f>
        <v>15138.7</v>
      </c>
      <c r="H80" s="24">
        <f>H81+H83+H85+H86</f>
        <v>14521.2</v>
      </c>
      <c r="I80" s="25">
        <f>G80/D80*100</f>
        <v>66.401593073289263</v>
      </c>
      <c r="J80" s="25">
        <f>G80/E80*100</f>
        <v>66.401593073289263</v>
      </c>
      <c r="K80" s="25">
        <f>G80/F80*100</f>
        <v>77.32545370034579</v>
      </c>
    </row>
    <row r="81" spans="1:11" ht="37.5">
      <c r="A81" s="108"/>
      <c r="B81" s="102"/>
      <c r="C81" s="34" t="s">
        <v>18</v>
      </c>
      <c r="D81" s="27">
        <f t="shared" ref="D81:H86" si="7">D228+D284+D368+D462</f>
        <v>14183.7</v>
      </c>
      <c r="E81" s="27">
        <f t="shared" si="7"/>
        <v>14183.7</v>
      </c>
      <c r="F81" s="27">
        <f t="shared" si="7"/>
        <v>10962.9</v>
      </c>
      <c r="G81" s="27">
        <f t="shared" si="7"/>
        <v>7426.5</v>
      </c>
      <c r="H81" s="27">
        <f t="shared" si="7"/>
        <v>6809</v>
      </c>
      <c r="I81" s="25">
        <f>G81/D81*100</f>
        <v>52.359398464434527</v>
      </c>
      <c r="J81" s="25">
        <f>G81/E81*100</f>
        <v>52.359398464434527</v>
      </c>
      <c r="K81" s="25">
        <f>G81/F81*100</f>
        <v>67.742112032400186</v>
      </c>
    </row>
    <row r="82" spans="1:11" ht="75">
      <c r="A82" s="108"/>
      <c r="B82" s="102"/>
      <c r="C82" s="35" t="s">
        <v>19</v>
      </c>
      <c r="D82" s="27">
        <f t="shared" si="7"/>
        <v>1641</v>
      </c>
      <c r="E82" s="27">
        <f t="shared" si="7"/>
        <v>1641</v>
      </c>
      <c r="F82" s="27">
        <f t="shared" si="7"/>
        <v>1641</v>
      </c>
      <c r="G82" s="27">
        <f t="shared" si="7"/>
        <v>1469</v>
      </c>
      <c r="H82" s="27">
        <f t="shared" si="7"/>
        <v>1469</v>
      </c>
      <c r="I82" s="25">
        <f>G82/D82*100</f>
        <v>89.518586227909807</v>
      </c>
      <c r="J82" s="25">
        <f>G82/E82*100</f>
        <v>89.518586227909807</v>
      </c>
      <c r="K82" s="25">
        <f>G82/F82*100</f>
        <v>89.518586227909807</v>
      </c>
    </row>
    <row r="83" spans="1:11" ht="56.25">
      <c r="A83" s="108"/>
      <c r="B83" s="102"/>
      <c r="C83" s="34" t="s">
        <v>20</v>
      </c>
      <c r="D83" s="27">
        <f t="shared" si="7"/>
        <v>8615</v>
      </c>
      <c r="E83" s="27">
        <f t="shared" si="7"/>
        <v>8615</v>
      </c>
      <c r="F83" s="27">
        <f t="shared" si="7"/>
        <v>8615</v>
      </c>
      <c r="G83" s="27">
        <f t="shared" si="7"/>
        <v>7712.2</v>
      </c>
      <c r="H83" s="27">
        <f t="shared" si="7"/>
        <v>7712.2</v>
      </c>
      <c r="I83" s="25">
        <f>G83/D83*100</f>
        <v>89.520603598374919</v>
      </c>
      <c r="J83" s="25">
        <f>G83/E83*100</f>
        <v>89.520603598374919</v>
      </c>
      <c r="K83" s="25">
        <f>G83/F83*100</f>
        <v>89.520603598374919</v>
      </c>
    </row>
    <row r="84" spans="1:11" ht="93.75">
      <c r="A84" s="108"/>
      <c r="B84" s="102"/>
      <c r="C84" s="35" t="s">
        <v>21</v>
      </c>
      <c r="D84" s="27">
        <f t="shared" si="7"/>
        <v>8615</v>
      </c>
      <c r="E84" s="27">
        <f t="shared" si="7"/>
        <v>8615</v>
      </c>
      <c r="F84" s="27">
        <f t="shared" si="7"/>
        <v>8615</v>
      </c>
      <c r="G84" s="27">
        <f t="shared" si="7"/>
        <v>7712.2</v>
      </c>
      <c r="H84" s="27">
        <f t="shared" si="7"/>
        <v>7712.2</v>
      </c>
      <c r="I84" s="25">
        <f>G84/D84*100</f>
        <v>89.520603598374919</v>
      </c>
      <c r="J84" s="25">
        <f>G84/E84*100</f>
        <v>89.520603598374919</v>
      </c>
      <c r="K84" s="25">
        <f>G84/F84*100</f>
        <v>89.520603598374919</v>
      </c>
    </row>
    <row r="85" spans="1:11" ht="37.5">
      <c r="A85" s="108"/>
      <c r="B85" s="102"/>
      <c r="C85" s="34" t="s">
        <v>22</v>
      </c>
      <c r="D85" s="27">
        <f t="shared" si="7"/>
        <v>0</v>
      </c>
      <c r="E85" s="27">
        <f t="shared" si="7"/>
        <v>0</v>
      </c>
      <c r="F85" s="27">
        <f t="shared" si="7"/>
        <v>0</v>
      </c>
      <c r="G85" s="27">
        <f t="shared" si="7"/>
        <v>0</v>
      </c>
      <c r="H85" s="27">
        <f t="shared" si="7"/>
        <v>0</v>
      </c>
      <c r="I85" s="25">
        <v>0</v>
      </c>
      <c r="J85" s="25">
        <v>0</v>
      </c>
      <c r="K85" s="25">
        <v>0</v>
      </c>
    </row>
    <row r="86" spans="1:11" ht="56.25">
      <c r="A86" s="108"/>
      <c r="B86" s="103"/>
      <c r="C86" s="34" t="s">
        <v>23</v>
      </c>
      <c r="D86" s="27">
        <f t="shared" si="7"/>
        <v>0</v>
      </c>
      <c r="E86" s="27">
        <f t="shared" si="7"/>
        <v>0</v>
      </c>
      <c r="F86" s="27">
        <f t="shared" si="7"/>
        <v>0</v>
      </c>
      <c r="G86" s="27">
        <f t="shared" si="7"/>
        <v>0</v>
      </c>
      <c r="H86" s="27">
        <f t="shared" si="7"/>
        <v>0</v>
      </c>
      <c r="I86" s="25">
        <v>0</v>
      </c>
      <c r="J86" s="25">
        <v>0</v>
      </c>
      <c r="K86" s="25">
        <v>0</v>
      </c>
    </row>
    <row r="87" spans="1:11">
      <c r="A87" s="113" t="s">
        <v>35</v>
      </c>
      <c r="B87" s="101" t="s">
        <v>25</v>
      </c>
      <c r="C87" s="33" t="s">
        <v>17</v>
      </c>
      <c r="D87" s="24">
        <f>D88+D90+D92+D93</f>
        <v>498.99999999999994</v>
      </c>
      <c r="E87" s="24">
        <f>E88+E90+E92+E93</f>
        <v>498.99999999999994</v>
      </c>
      <c r="F87" s="24">
        <f>F88+F90+F92+F93</f>
        <v>498.99999999999994</v>
      </c>
      <c r="G87" s="24">
        <f>G88+G90+G92+G93</f>
        <v>11.8</v>
      </c>
      <c r="H87" s="24">
        <f>H88+H90+H92+H93</f>
        <v>11.8</v>
      </c>
      <c r="I87" s="25">
        <f>G87/D87*100</f>
        <v>2.3647294589178363</v>
      </c>
      <c r="J87" s="25">
        <f>G87/E87*100</f>
        <v>2.3647294589178363</v>
      </c>
      <c r="K87" s="25">
        <f>G87/F87*100</f>
        <v>2.3647294589178363</v>
      </c>
    </row>
    <row r="88" spans="1:11" ht="37.5">
      <c r="A88" s="114"/>
      <c r="B88" s="102"/>
      <c r="C88" s="34" t="s">
        <v>18</v>
      </c>
      <c r="D88" s="27">
        <f>D102+D109+D116+D123+D130+D95</f>
        <v>498.99999999999994</v>
      </c>
      <c r="E88" s="27">
        <f>E102+E109+E116+E123+E130+E95</f>
        <v>498.99999999999994</v>
      </c>
      <c r="F88" s="27">
        <f>F102+F109+F116+F123+F130+F95</f>
        <v>498.99999999999994</v>
      </c>
      <c r="G88" s="27">
        <f>G102+G109+G116+G123+G130+G95</f>
        <v>11.8</v>
      </c>
      <c r="H88" s="27">
        <f>H102+H109+H116+H123+H130+H95</f>
        <v>11.8</v>
      </c>
      <c r="I88" s="25">
        <f>G88/D88*100</f>
        <v>2.3647294589178363</v>
      </c>
      <c r="J88" s="25">
        <f>G88/E88*100</f>
        <v>2.3647294589178363</v>
      </c>
      <c r="K88" s="25">
        <f>G88/F88*100</f>
        <v>2.3647294589178363</v>
      </c>
    </row>
    <row r="89" spans="1:11" ht="75">
      <c r="A89" s="114"/>
      <c r="B89" s="102"/>
      <c r="C89" s="35" t="s">
        <v>19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5">
        <v>0</v>
      </c>
      <c r="J89" s="25">
        <v>0</v>
      </c>
      <c r="K89" s="25">
        <v>0</v>
      </c>
    </row>
    <row r="90" spans="1:11" ht="56.25">
      <c r="A90" s="114"/>
      <c r="B90" s="102"/>
      <c r="C90" s="34" t="s">
        <v>20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5">
        <v>0</v>
      </c>
      <c r="J90" s="25">
        <v>0</v>
      </c>
      <c r="K90" s="25">
        <v>0</v>
      </c>
    </row>
    <row r="91" spans="1:11" ht="93.75">
      <c r="A91" s="114"/>
      <c r="B91" s="102"/>
      <c r="C91" s="35" t="s">
        <v>21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5">
        <v>0</v>
      </c>
      <c r="J91" s="25">
        <v>0</v>
      </c>
      <c r="K91" s="25">
        <v>0</v>
      </c>
    </row>
    <row r="92" spans="1:11" ht="37.5">
      <c r="A92" s="114"/>
      <c r="B92" s="102"/>
      <c r="C92" s="34" t="s">
        <v>22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5">
        <v>0</v>
      </c>
      <c r="J92" s="25">
        <v>0</v>
      </c>
      <c r="K92" s="25">
        <v>0</v>
      </c>
    </row>
    <row r="93" spans="1:11" ht="56.25">
      <c r="A93" s="115"/>
      <c r="B93" s="103"/>
      <c r="C93" s="34" t="s">
        <v>23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5">
        <v>0</v>
      </c>
      <c r="J93" s="25">
        <v>0</v>
      </c>
      <c r="K93" s="25">
        <v>0</v>
      </c>
    </row>
    <row r="94" spans="1:11">
      <c r="A94" s="116" t="s">
        <v>36</v>
      </c>
      <c r="B94" s="101" t="s">
        <v>25</v>
      </c>
      <c r="C94" s="33" t="s">
        <v>17</v>
      </c>
      <c r="D94" s="24">
        <f>D95+D97+D99+D100</f>
        <v>24.5</v>
      </c>
      <c r="E94" s="24">
        <f>E95+E97+E99+E100</f>
        <v>24.5</v>
      </c>
      <c r="F94" s="24">
        <v>24.5</v>
      </c>
      <c r="G94" s="24">
        <f>G95+G97+G99+G100</f>
        <v>0</v>
      </c>
      <c r="H94" s="24">
        <f>H95+H97+H99+H100</f>
        <v>0</v>
      </c>
      <c r="I94" s="25">
        <f>G94/D94*100</f>
        <v>0</v>
      </c>
      <c r="J94" s="25">
        <f>G94/E94*100</f>
        <v>0</v>
      </c>
      <c r="K94" s="25">
        <f>G94/F94*100</f>
        <v>0</v>
      </c>
    </row>
    <row r="95" spans="1:11" ht="37.5">
      <c r="A95" s="117"/>
      <c r="B95" s="102"/>
      <c r="C95" s="34" t="s">
        <v>18</v>
      </c>
      <c r="D95" s="27">
        <v>24.5</v>
      </c>
      <c r="E95" s="27">
        <v>24.5</v>
      </c>
      <c r="F95" s="27">
        <v>24.5</v>
      </c>
      <c r="G95" s="27">
        <v>0</v>
      </c>
      <c r="H95" s="27">
        <v>0</v>
      </c>
      <c r="I95" s="25">
        <f>G95/D95*100</f>
        <v>0</v>
      </c>
      <c r="J95" s="25">
        <f>G95/E95*100</f>
        <v>0</v>
      </c>
      <c r="K95" s="25">
        <f>G95/F95*100</f>
        <v>0</v>
      </c>
    </row>
    <row r="96" spans="1:11" ht="75">
      <c r="A96" s="117"/>
      <c r="B96" s="102"/>
      <c r="C96" s="35" t="s">
        <v>19</v>
      </c>
      <c r="D96" s="27">
        <v>0</v>
      </c>
      <c r="E96" s="27"/>
      <c r="F96" s="27">
        <v>0</v>
      </c>
      <c r="G96" s="27">
        <v>0</v>
      </c>
      <c r="H96" s="27">
        <v>0</v>
      </c>
      <c r="I96" s="25">
        <v>0</v>
      </c>
      <c r="J96" s="25">
        <v>0</v>
      </c>
      <c r="K96" s="25">
        <v>0</v>
      </c>
    </row>
    <row r="97" spans="1:11" ht="56.25">
      <c r="A97" s="117"/>
      <c r="B97" s="102"/>
      <c r="C97" s="34" t="s">
        <v>20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</row>
    <row r="98" spans="1:11" ht="93.75">
      <c r="A98" s="117"/>
      <c r="B98" s="102"/>
      <c r="C98" s="35" t="s">
        <v>21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</row>
    <row r="99" spans="1:11" ht="37.5">
      <c r="A99" s="117"/>
      <c r="B99" s="102"/>
      <c r="C99" s="34" t="s">
        <v>22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</row>
    <row r="100" spans="1:11" ht="56.25">
      <c r="A100" s="118"/>
      <c r="B100" s="103"/>
      <c r="C100" s="34" t="s">
        <v>23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</row>
    <row r="101" spans="1:11">
      <c r="A101" s="98" t="s">
        <v>37</v>
      </c>
      <c r="B101" s="101" t="s">
        <v>25</v>
      </c>
      <c r="C101" s="33" t="s">
        <v>17</v>
      </c>
      <c r="D101" s="24">
        <f>D102+D104+D106+D107</f>
        <v>20</v>
      </c>
      <c r="E101" s="24">
        <f>E102+E104+E106+E107</f>
        <v>20</v>
      </c>
      <c r="F101" s="24">
        <f>F102+F104+F106+F107</f>
        <v>20</v>
      </c>
      <c r="G101" s="24">
        <f>G102+G104+G106+G107</f>
        <v>0</v>
      </c>
      <c r="H101" s="24">
        <f>H102+H104+H106+H107</f>
        <v>0</v>
      </c>
      <c r="I101" s="25">
        <f>G101/D101*100</f>
        <v>0</v>
      </c>
      <c r="J101" s="25">
        <f>G101/E101*100</f>
        <v>0</v>
      </c>
      <c r="K101" s="25">
        <f>G101/F101*100</f>
        <v>0</v>
      </c>
    </row>
    <row r="102" spans="1:11" ht="37.5">
      <c r="A102" s="99"/>
      <c r="B102" s="102"/>
      <c r="C102" s="34" t="s">
        <v>18</v>
      </c>
      <c r="D102" s="27">
        <v>20</v>
      </c>
      <c r="E102" s="27">
        <v>20</v>
      </c>
      <c r="F102" s="27">
        <v>20</v>
      </c>
      <c r="G102" s="27">
        <v>0</v>
      </c>
      <c r="H102" s="27">
        <v>0</v>
      </c>
      <c r="I102" s="25">
        <f>G102/D102*100</f>
        <v>0</v>
      </c>
      <c r="J102" s="25">
        <f>G102/E102*100</f>
        <v>0</v>
      </c>
      <c r="K102" s="25">
        <f>G102/F102*100</f>
        <v>0</v>
      </c>
    </row>
    <row r="103" spans="1:11" ht="75">
      <c r="A103" s="99"/>
      <c r="B103" s="102"/>
      <c r="C103" s="35" t="s">
        <v>19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5">
        <v>0</v>
      </c>
      <c r="J103" s="25">
        <v>0</v>
      </c>
      <c r="K103" s="25">
        <v>0</v>
      </c>
    </row>
    <row r="104" spans="1:11" ht="56.25">
      <c r="A104" s="99"/>
      <c r="B104" s="102"/>
      <c r="C104" s="34" t="s">
        <v>20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</row>
    <row r="105" spans="1:11" ht="93.75">
      <c r="A105" s="99"/>
      <c r="B105" s="102"/>
      <c r="C105" s="35" t="s">
        <v>21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</row>
    <row r="106" spans="1:11" ht="37.5">
      <c r="A106" s="99"/>
      <c r="B106" s="102"/>
      <c r="C106" s="34" t="s">
        <v>22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</row>
    <row r="107" spans="1:11" ht="56.25">
      <c r="A107" s="100"/>
      <c r="B107" s="103"/>
      <c r="C107" s="34" t="s">
        <v>23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</row>
    <row r="108" spans="1:11">
      <c r="A108" s="98" t="s">
        <v>38</v>
      </c>
      <c r="B108" s="101" t="s">
        <v>25</v>
      </c>
      <c r="C108" s="33" t="s">
        <v>17</v>
      </c>
      <c r="D108" s="24">
        <f>D109+D111+D113+D114</f>
        <v>345.7</v>
      </c>
      <c r="E108" s="24">
        <f>E109+E111+E113+E114</f>
        <v>345.7</v>
      </c>
      <c r="F108" s="24">
        <f>F109+F111+F113+F114</f>
        <v>345.7</v>
      </c>
      <c r="G108" s="24">
        <f>G109+G111+G113+G114</f>
        <v>0</v>
      </c>
      <c r="H108" s="24">
        <f>H109+H111+H113+H114</f>
        <v>0</v>
      </c>
      <c r="I108" s="25">
        <f>G108/D108*100</f>
        <v>0</v>
      </c>
      <c r="J108" s="25">
        <f>G108/E108*100</f>
        <v>0</v>
      </c>
      <c r="K108" s="25">
        <f>G108/F108*100</f>
        <v>0</v>
      </c>
    </row>
    <row r="109" spans="1:11" ht="37.5">
      <c r="A109" s="99"/>
      <c r="B109" s="102"/>
      <c r="C109" s="34" t="s">
        <v>18</v>
      </c>
      <c r="D109" s="27">
        <v>345.7</v>
      </c>
      <c r="E109" s="27">
        <v>345.7</v>
      </c>
      <c r="F109" s="27">
        <v>345.7</v>
      </c>
      <c r="G109" s="27">
        <v>0</v>
      </c>
      <c r="H109" s="27">
        <v>0</v>
      </c>
      <c r="I109" s="25">
        <f>G109/D109*100</f>
        <v>0</v>
      </c>
      <c r="J109" s="25">
        <f>G109/E109*100</f>
        <v>0</v>
      </c>
      <c r="K109" s="25">
        <f>G109/F109*100</f>
        <v>0</v>
      </c>
    </row>
    <row r="110" spans="1:11" ht="75">
      <c r="A110" s="99"/>
      <c r="B110" s="102"/>
      <c r="C110" s="35" t="s">
        <v>19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</row>
    <row r="111" spans="1:11" ht="56.25">
      <c r="A111" s="99"/>
      <c r="B111" s="102"/>
      <c r="C111" s="34" t="s">
        <v>20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</row>
    <row r="112" spans="1:11" ht="93.75">
      <c r="A112" s="99"/>
      <c r="B112" s="102"/>
      <c r="C112" s="35" t="s">
        <v>21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</row>
    <row r="113" spans="1:11" ht="37.5">
      <c r="A113" s="99"/>
      <c r="B113" s="102"/>
      <c r="C113" s="34" t="s">
        <v>22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</row>
    <row r="114" spans="1:11" ht="56.25">
      <c r="A114" s="100"/>
      <c r="B114" s="103"/>
      <c r="C114" s="34" t="s">
        <v>23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</row>
    <row r="115" spans="1:11">
      <c r="A115" s="98" t="s">
        <v>39</v>
      </c>
      <c r="B115" s="101" t="s">
        <v>25</v>
      </c>
      <c r="C115" s="33" t="s">
        <v>17</v>
      </c>
      <c r="D115" s="24">
        <f>D116+D118+D120+D121</f>
        <v>59</v>
      </c>
      <c r="E115" s="24">
        <f>E116+E118+E120+E121</f>
        <v>59</v>
      </c>
      <c r="F115" s="24">
        <f>F116+F118+F120+F121</f>
        <v>59</v>
      </c>
      <c r="G115" s="24">
        <f>G116+G118+G120+G121</f>
        <v>11.8</v>
      </c>
      <c r="H115" s="24">
        <f>H116+H118+H120+H121</f>
        <v>11.8</v>
      </c>
      <c r="I115" s="25">
        <f>G115/D115*100</f>
        <v>20</v>
      </c>
      <c r="J115" s="25">
        <f>G115/E115*100</f>
        <v>20</v>
      </c>
      <c r="K115" s="25">
        <f>G115/F115*100</f>
        <v>20</v>
      </c>
    </row>
    <row r="116" spans="1:11" ht="37.5">
      <c r="A116" s="99"/>
      <c r="B116" s="102"/>
      <c r="C116" s="34" t="s">
        <v>18</v>
      </c>
      <c r="D116" s="27">
        <v>59</v>
      </c>
      <c r="E116" s="27">
        <v>59</v>
      </c>
      <c r="F116" s="27">
        <v>59</v>
      </c>
      <c r="G116" s="27">
        <v>11.8</v>
      </c>
      <c r="H116" s="27">
        <v>11.8</v>
      </c>
      <c r="I116" s="25">
        <f>G116/D116*100</f>
        <v>20</v>
      </c>
      <c r="J116" s="25">
        <f>G116/E116*100</f>
        <v>20</v>
      </c>
      <c r="K116" s="25">
        <f>G116/F116*100</f>
        <v>20</v>
      </c>
    </row>
    <row r="117" spans="1:11" ht="75">
      <c r="A117" s="99"/>
      <c r="B117" s="102"/>
      <c r="C117" s="35" t="s">
        <v>19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</row>
    <row r="118" spans="1:11" ht="56.25">
      <c r="A118" s="99"/>
      <c r="B118" s="102"/>
      <c r="C118" s="34" t="s">
        <v>20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</row>
    <row r="119" spans="1:11" ht="93.75">
      <c r="A119" s="99"/>
      <c r="B119" s="102"/>
      <c r="C119" s="35" t="s">
        <v>21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</row>
    <row r="120" spans="1:11" ht="37.5">
      <c r="A120" s="99"/>
      <c r="B120" s="102"/>
      <c r="C120" s="34" t="s">
        <v>22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</row>
    <row r="121" spans="1:11" ht="56.25">
      <c r="A121" s="100"/>
      <c r="B121" s="103"/>
      <c r="C121" s="34" t="s">
        <v>23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</row>
    <row r="122" spans="1:11">
      <c r="A122" s="98" t="s">
        <v>40</v>
      </c>
      <c r="B122" s="101" t="s">
        <v>25</v>
      </c>
      <c r="C122" s="33" t="s">
        <v>17</v>
      </c>
      <c r="D122" s="24">
        <f>D123+D125+D127+D128</f>
        <v>18.899999999999999</v>
      </c>
      <c r="E122" s="24">
        <f>E123+E125+E127+E128</f>
        <v>18.899999999999999</v>
      </c>
      <c r="F122" s="24">
        <f>F123+F125+F127+F128</f>
        <v>18.899999999999999</v>
      </c>
      <c r="G122" s="24">
        <f>G123+G125+G127+G128</f>
        <v>0</v>
      </c>
      <c r="H122" s="24">
        <f>H123+H125+H127+H128</f>
        <v>0</v>
      </c>
      <c r="I122" s="25">
        <f>G122/D122*100</f>
        <v>0</v>
      </c>
      <c r="J122" s="25">
        <f>G122/E122*100</f>
        <v>0</v>
      </c>
      <c r="K122" s="25">
        <f>G122/F122*100</f>
        <v>0</v>
      </c>
    </row>
    <row r="123" spans="1:11" ht="37.5">
      <c r="A123" s="99"/>
      <c r="B123" s="102"/>
      <c r="C123" s="34" t="s">
        <v>18</v>
      </c>
      <c r="D123" s="27">
        <v>18.899999999999999</v>
      </c>
      <c r="E123" s="27">
        <v>18.899999999999999</v>
      </c>
      <c r="F123" s="27">
        <v>18.899999999999999</v>
      </c>
      <c r="G123" s="27">
        <v>0</v>
      </c>
      <c r="H123" s="27">
        <v>0</v>
      </c>
      <c r="I123" s="25">
        <f>G123/D123*100</f>
        <v>0</v>
      </c>
      <c r="J123" s="25">
        <f>G123/E123*100</f>
        <v>0</v>
      </c>
      <c r="K123" s="25">
        <f>G123/F123*100</f>
        <v>0</v>
      </c>
    </row>
    <row r="124" spans="1:11" ht="75">
      <c r="A124" s="99"/>
      <c r="B124" s="102"/>
      <c r="C124" s="35" t="s">
        <v>19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</row>
    <row r="125" spans="1:11" ht="56.25">
      <c r="A125" s="99"/>
      <c r="B125" s="102"/>
      <c r="C125" s="34" t="s">
        <v>20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</row>
    <row r="126" spans="1:11" ht="93.75">
      <c r="A126" s="99"/>
      <c r="B126" s="102"/>
      <c r="C126" s="35" t="s">
        <v>21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</row>
    <row r="127" spans="1:11" ht="37.5">
      <c r="A127" s="99"/>
      <c r="B127" s="102"/>
      <c r="C127" s="34" t="s">
        <v>22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</row>
    <row r="128" spans="1:11" ht="56.25">
      <c r="A128" s="100"/>
      <c r="B128" s="103"/>
      <c r="C128" s="34" t="s">
        <v>23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</row>
    <row r="129" spans="1:11">
      <c r="A129" s="98" t="s">
        <v>41</v>
      </c>
      <c r="B129" s="101" t="s">
        <v>25</v>
      </c>
      <c r="C129" s="33" t="s">
        <v>17</v>
      </c>
      <c r="D129" s="24">
        <f>D130+D132+D134+D135</f>
        <v>30.9</v>
      </c>
      <c r="E129" s="24">
        <f>E130+E132+E134+E135</f>
        <v>30.9</v>
      </c>
      <c r="F129" s="24">
        <f>F130+F132+F134+F135</f>
        <v>30.9</v>
      </c>
      <c r="G129" s="24">
        <f>G130+G132+G134+G135</f>
        <v>0</v>
      </c>
      <c r="H129" s="24">
        <f>H130+H132+H134+H135</f>
        <v>0</v>
      </c>
      <c r="I129" s="25">
        <f>G129/D129*100</f>
        <v>0</v>
      </c>
      <c r="J129" s="25">
        <f>G129/E129*100</f>
        <v>0</v>
      </c>
      <c r="K129" s="25">
        <f>G129/F129*100</f>
        <v>0</v>
      </c>
    </row>
    <row r="130" spans="1:11" ht="37.5">
      <c r="A130" s="99"/>
      <c r="B130" s="102"/>
      <c r="C130" s="34" t="s">
        <v>18</v>
      </c>
      <c r="D130" s="27">
        <v>30.9</v>
      </c>
      <c r="E130" s="27">
        <v>30.9</v>
      </c>
      <c r="F130" s="27">
        <v>30.9</v>
      </c>
      <c r="G130" s="27">
        <v>0</v>
      </c>
      <c r="H130" s="27">
        <v>0</v>
      </c>
      <c r="I130" s="25">
        <f>G130/D130*100</f>
        <v>0</v>
      </c>
      <c r="J130" s="25">
        <f>G130/E130*100</f>
        <v>0</v>
      </c>
      <c r="K130" s="25">
        <f>G130/F130*100</f>
        <v>0</v>
      </c>
    </row>
    <row r="131" spans="1:11" ht="75">
      <c r="A131" s="99"/>
      <c r="B131" s="102"/>
      <c r="C131" s="35" t="s">
        <v>19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</row>
    <row r="132" spans="1:11" ht="56.25">
      <c r="A132" s="99"/>
      <c r="B132" s="102"/>
      <c r="C132" s="34" t="s">
        <v>20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</row>
    <row r="133" spans="1:11" ht="93.75">
      <c r="A133" s="99"/>
      <c r="B133" s="102"/>
      <c r="C133" s="35" t="s">
        <v>21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</row>
    <row r="134" spans="1:11" ht="37.5">
      <c r="A134" s="99"/>
      <c r="B134" s="102"/>
      <c r="C134" s="34" t="s">
        <v>22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</row>
    <row r="135" spans="1:11" ht="56.25">
      <c r="A135" s="100"/>
      <c r="B135" s="103"/>
      <c r="C135" s="34" t="s">
        <v>23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</row>
    <row r="136" spans="1:11">
      <c r="A136" s="113" t="s">
        <v>42</v>
      </c>
      <c r="B136" s="101" t="s">
        <v>25</v>
      </c>
      <c r="C136" s="33" t="s">
        <v>17</v>
      </c>
      <c r="D136" s="24">
        <f>D137+D139+D141+D142</f>
        <v>9700</v>
      </c>
      <c r="E136" s="24">
        <f>E137+E139+E141+E142</f>
        <v>11962.1</v>
      </c>
      <c r="F136" s="24">
        <f>F137+F139+F141+F142</f>
        <v>9700</v>
      </c>
      <c r="G136" s="24">
        <f>G137+G139+G141+G142</f>
        <v>7734.4</v>
      </c>
      <c r="H136" s="24">
        <f>H137+H139+H141+H142</f>
        <v>8000.2999999999993</v>
      </c>
      <c r="I136" s="25">
        <f>G136/D136*100</f>
        <v>79.736082474226805</v>
      </c>
      <c r="J136" s="25">
        <f>G136/E136*100</f>
        <v>64.657543407930035</v>
      </c>
      <c r="K136" s="25">
        <f>G136/F136*100</f>
        <v>79.736082474226805</v>
      </c>
    </row>
    <row r="137" spans="1:11" ht="37.5">
      <c r="A137" s="114"/>
      <c r="B137" s="102"/>
      <c r="C137" s="34" t="s">
        <v>18</v>
      </c>
      <c r="D137" s="27">
        <f>D144+D151+D158+D165+D172+D179+D186+D193+D200+D207+D214</f>
        <v>9700</v>
      </c>
      <c r="E137" s="27">
        <f>E144+E151+E158+E165+E172+E179+E186+E193+E200+E207+E214</f>
        <v>11962.1</v>
      </c>
      <c r="F137" s="27">
        <f>F144+F151+F158+F165+F172+F179+F186+F193+F200+F207+F214</f>
        <v>9700</v>
      </c>
      <c r="G137" s="27">
        <f>G144+G151+G158+G165+G172+G179+G186+G193+G200+G207+G214</f>
        <v>7734.4</v>
      </c>
      <c r="H137" s="27">
        <f>H144+H151+H158+H165+H172+H179+H186+H193+H200+H207+H214</f>
        <v>8000.2999999999993</v>
      </c>
      <c r="I137" s="25">
        <f>G137/D137*100</f>
        <v>79.736082474226805</v>
      </c>
      <c r="J137" s="25">
        <f>G137/E137*100</f>
        <v>64.657543407930035</v>
      </c>
      <c r="K137" s="25">
        <f>G137/F137*100</f>
        <v>79.736082474226805</v>
      </c>
    </row>
    <row r="138" spans="1:11" ht="75">
      <c r="A138" s="114"/>
      <c r="B138" s="102"/>
      <c r="C138" s="35" t="s">
        <v>19</v>
      </c>
      <c r="D138" s="27">
        <f>D145+D152+D159+D166+D173+D180+D187+D194+D201</f>
        <v>0</v>
      </c>
      <c r="E138" s="27">
        <f>E145+E152+E159+E166+E173+E180+E187+E194+E201</f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</row>
    <row r="139" spans="1:11" ht="56.25">
      <c r="A139" s="114"/>
      <c r="B139" s="102"/>
      <c r="C139" s="34" t="s">
        <v>20</v>
      </c>
      <c r="D139" s="27">
        <f>D146+D153+D160+D167+D174+D181+D188+D195+D202</f>
        <v>0</v>
      </c>
      <c r="E139" s="27">
        <f>E146+E153+E160+E167+E174+E181+E188+E195+E202</f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</row>
    <row r="140" spans="1:11" ht="93.75">
      <c r="A140" s="114"/>
      <c r="B140" s="102"/>
      <c r="C140" s="35" t="s">
        <v>21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</row>
    <row r="141" spans="1:11" ht="37.5">
      <c r="A141" s="114"/>
      <c r="B141" s="102"/>
      <c r="C141" s="34" t="s">
        <v>22</v>
      </c>
      <c r="D141" s="27">
        <f>D148+D155+D162+D169+D176+D183+D190+D197+D204</f>
        <v>0</v>
      </c>
      <c r="E141" s="27">
        <f>E148+E155+E162+E169+E176+E183+E190+E197+E204</f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</row>
    <row r="142" spans="1:11" ht="56.25">
      <c r="A142" s="115"/>
      <c r="B142" s="103"/>
      <c r="C142" s="34" t="s">
        <v>23</v>
      </c>
      <c r="D142" s="27">
        <f>D149+D156+D163+D170+D177+D184+D191+D198+D205</f>
        <v>0</v>
      </c>
      <c r="E142" s="27">
        <f>E149+E156+E163+E170+E177+E184+E191+E198+E205</f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</row>
    <row r="143" spans="1:11">
      <c r="A143" s="98" t="s">
        <v>43</v>
      </c>
      <c r="B143" s="101" t="s">
        <v>25</v>
      </c>
      <c r="C143" s="33" t="s">
        <v>17</v>
      </c>
      <c r="D143" s="24">
        <f>D144+D146+D148+D149</f>
        <v>156.30000000000001</v>
      </c>
      <c r="E143" s="24">
        <f>E144+E146+E148+E149</f>
        <v>156.30000000000001</v>
      </c>
      <c r="F143" s="24">
        <f>F144+F146+F148+F149</f>
        <v>156.30000000000001</v>
      </c>
      <c r="G143" s="24">
        <f>G144+G146+G148+G149</f>
        <v>84.7</v>
      </c>
      <c r="H143" s="24">
        <f>H144+H146+H148+H149</f>
        <v>84.7</v>
      </c>
      <c r="I143" s="25">
        <f>G143/D143*100</f>
        <v>54.190658989123477</v>
      </c>
      <c r="J143" s="25">
        <f>G143/E143*100</f>
        <v>54.190658989123477</v>
      </c>
      <c r="K143" s="25">
        <f>G143/F143*100</f>
        <v>54.190658989123477</v>
      </c>
    </row>
    <row r="144" spans="1:11" ht="37.5">
      <c r="A144" s="99"/>
      <c r="B144" s="102"/>
      <c r="C144" s="34" t="s">
        <v>18</v>
      </c>
      <c r="D144" s="27">
        <v>156.30000000000001</v>
      </c>
      <c r="E144" s="27">
        <v>156.30000000000001</v>
      </c>
      <c r="F144" s="27">
        <v>156.30000000000001</v>
      </c>
      <c r="G144" s="27">
        <v>84.7</v>
      </c>
      <c r="H144" s="27">
        <v>84.7</v>
      </c>
      <c r="I144" s="25">
        <f>G144/D144*100</f>
        <v>54.190658989123477</v>
      </c>
      <c r="J144" s="25">
        <f>G144/E144*100</f>
        <v>54.190658989123477</v>
      </c>
      <c r="K144" s="25">
        <f>G144/F144*100</f>
        <v>54.190658989123477</v>
      </c>
    </row>
    <row r="145" spans="1:11" ht="75">
      <c r="A145" s="99"/>
      <c r="B145" s="102"/>
      <c r="C145" s="35" t="s">
        <v>19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</row>
    <row r="146" spans="1:11" ht="56.25">
      <c r="A146" s="99"/>
      <c r="B146" s="102"/>
      <c r="C146" s="34" t="s">
        <v>20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</row>
    <row r="147" spans="1:11" ht="93.75">
      <c r="A147" s="99"/>
      <c r="B147" s="102"/>
      <c r="C147" s="35" t="s">
        <v>21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</row>
    <row r="148" spans="1:11" ht="37.5">
      <c r="A148" s="99"/>
      <c r="B148" s="102"/>
      <c r="C148" s="34" t="s">
        <v>22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</row>
    <row r="149" spans="1:11" ht="56.25">
      <c r="A149" s="100"/>
      <c r="B149" s="103"/>
      <c r="C149" s="34" t="s">
        <v>23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</row>
    <row r="150" spans="1:11">
      <c r="A150" s="98" t="s">
        <v>44</v>
      </c>
      <c r="B150" s="101" t="s">
        <v>25</v>
      </c>
      <c r="C150" s="33" t="s">
        <v>17</v>
      </c>
      <c r="D150" s="24">
        <f t="shared" ref="D150:K150" si="8">D151+D153+D155+D156</f>
        <v>10</v>
      </c>
      <c r="E150" s="24">
        <f t="shared" si="8"/>
        <v>6</v>
      </c>
      <c r="F150" s="24">
        <f t="shared" si="8"/>
        <v>10</v>
      </c>
      <c r="G150" s="24">
        <f t="shared" si="8"/>
        <v>0</v>
      </c>
      <c r="H150" s="24">
        <f t="shared" si="8"/>
        <v>0</v>
      </c>
      <c r="I150" s="24">
        <f t="shared" si="8"/>
        <v>0</v>
      </c>
      <c r="J150" s="24">
        <f t="shared" si="8"/>
        <v>0</v>
      </c>
      <c r="K150" s="24">
        <f t="shared" si="8"/>
        <v>0</v>
      </c>
    </row>
    <row r="151" spans="1:11" ht="37.5">
      <c r="A151" s="99"/>
      <c r="B151" s="102"/>
      <c r="C151" s="34" t="s">
        <v>18</v>
      </c>
      <c r="D151" s="27">
        <v>10</v>
      </c>
      <c r="E151" s="27">
        <f>10-4</f>
        <v>6</v>
      </c>
      <c r="F151" s="27">
        <v>10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</row>
    <row r="152" spans="1:11" ht="75">
      <c r="A152" s="99"/>
      <c r="B152" s="102"/>
      <c r="C152" s="35" t="s">
        <v>19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</row>
    <row r="153" spans="1:11" ht="56.25">
      <c r="A153" s="99"/>
      <c r="B153" s="102"/>
      <c r="C153" s="34" t="s">
        <v>20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</row>
    <row r="154" spans="1:11" ht="93.75">
      <c r="A154" s="99"/>
      <c r="B154" s="102"/>
      <c r="C154" s="35" t="s">
        <v>21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</row>
    <row r="155" spans="1:11" ht="37.5">
      <c r="A155" s="99"/>
      <c r="B155" s="102"/>
      <c r="C155" s="34" t="s">
        <v>22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</row>
    <row r="156" spans="1:11" ht="56.25">
      <c r="A156" s="100"/>
      <c r="B156" s="103"/>
      <c r="C156" s="34" t="s">
        <v>23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</row>
    <row r="157" spans="1:11">
      <c r="A157" s="98" t="s">
        <v>45</v>
      </c>
      <c r="B157" s="101" t="s">
        <v>25</v>
      </c>
      <c r="C157" s="33" t="s">
        <v>17</v>
      </c>
      <c r="D157" s="24">
        <f>D158+D160+D162+D163</f>
        <v>0</v>
      </c>
      <c r="E157" s="24">
        <f>E158+E160+E162+E163</f>
        <v>0</v>
      </c>
      <c r="F157" s="24">
        <f>F158+F160+F162+F163</f>
        <v>0</v>
      </c>
      <c r="G157" s="24">
        <f>G158+G160+G162+G163</f>
        <v>0</v>
      </c>
      <c r="H157" s="24">
        <f>H158+H160+H162+H163</f>
        <v>0</v>
      </c>
      <c r="I157" s="25" t="e">
        <f>G157/D157*100</f>
        <v>#DIV/0!</v>
      </c>
      <c r="J157" s="25" t="e">
        <f>G157/E157*100</f>
        <v>#DIV/0!</v>
      </c>
      <c r="K157" s="25" t="e">
        <f>H157/F157*100</f>
        <v>#DIV/0!</v>
      </c>
    </row>
    <row r="158" spans="1:11" ht="37.5">
      <c r="A158" s="99"/>
      <c r="B158" s="102"/>
      <c r="C158" s="34" t="s">
        <v>18</v>
      </c>
      <c r="D158" s="27">
        <v>0</v>
      </c>
      <c r="E158" s="27">
        <f>80-80</f>
        <v>0</v>
      </c>
      <c r="F158" s="27">
        <v>0</v>
      </c>
      <c r="G158" s="27">
        <v>0</v>
      </c>
      <c r="H158" s="27">
        <v>0</v>
      </c>
      <c r="I158" s="25" t="e">
        <f>G158/D158*100</f>
        <v>#DIV/0!</v>
      </c>
      <c r="J158" s="25" t="e">
        <f>G158/E158*100</f>
        <v>#DIV/0!</v>
      </c>
      <c r="K158" s="25" t="e">
        <f>H158/F158*100</f>
        <v>#DIV/0!</v>
      </c>
    </row>
    <row r="159" spans="1:11" ht="75">
      <c r="A159" s="99"/>
      <c r="B159" s="102"/>
      <c r="C159" s="35" t="s">
        <v>19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</row>
    <row r="160" spans="1:11" ht="56.25">
      <c r="A160" s="99"/>
      <c r="B160" s="102"/>
      <c r="C160" s="34" t="s">
        <v>20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</row>
    <row r="161" spans="1:11" ht="93.75">
      <c r="A161" s="99"/>
      <c r="B161" s="102"/>
      <c r="C161" s="35" t="s">
        <v>21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</row>
    <row r="162" spans="1:11" ht="37.5">
      <c r="A162" s="99"/>
      <c r="B162" s="102"/>
      <c r="C162" s="34" t="s">
        <v>22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</row>
    <row r="163" spans="1:11" ht="56.25">
      <c r="A163" s="100"/>
      <c r="B163" s="103"/>
      <c r="C163" s="34" t="s">
        <v>23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</row>
    <row r="164" spans="1:11">
      <c r="A164" s="119" t="s">
        <v>46</v>
      </c>
      <c r="B164" s="101" t="s">
        <v>25</v>
      </c>
      <c r="C164" s="33" t="s">
        <v>17</v>
      </c>
      <c r="D164" s="24">
        <f>D165+D167+D169+D170</f>
        <v>254</v>
      </c>
      <c r="E164" s="24">
        <f>E165+E167+E169+E170</f>
        <v>254</v>
      </c>
      <c r="F164" s="24">
        <f>F165+F167+F169+F170</f>
        <v>254</v>
      </c>
      <c r="G164" s="24">
        <f>G165+G167+G169+G170</f>
        <v>127.8</v>
      </c>
      <c r="H164" s="24">
        <f>H165+H167+H169+H170</f>
        <v>127.8</v>
      </c>
      <c r="I164" s="25">
        <f>G164/D164*100</f>
        <v>50.314960629921259</v>
      </c>
      <c r="J164" s="25">
        <f>G164/E164*100</f>
        <v>50.314960629921259</v>
      </c>
      <c r="K164" s="25">
        <f>G164/F164*100</f>
        <v>50.314960629921259</v>
      </c>
    </row>
    <row r="165" spans="1:11" ht="37.5">
      <c r="A165" s="120"/>
      <c r="B165" s="102"/>
      <c r="C165" s="34" t="s">
        <v>18</v>
      </c>
      <c r="D165" s="27">
        <v>254</v>
      </c>
      <c r="E165" s="27">
        <f>170+84</f>
        <v>254</v>
      </c>
      <c r="F165" s="27">
        <v>254</v>
      </c>
      <c r="G165" s="27">
        <v>127.8</v>
      </c>
      <c r="H165" s="27">
        <v>127.8</v>
      </c>
      <c r="I165" s="25">
        <f>G165/D165*100</f>
        <v>50.314960629921259</v>
      </c>
      <c r="J165" s="25">
        <f>G165/E165*100</f>
        <v>50.314960629921259</v>
      </c>
      <c r="K165" s="25">
        <f>G165/F165*100</f>
        <v>50.314960629921259</v>
      </c>
    </row>
    <row r="166" spans="1:11" ht="75">
      <c r="A166" s="120"/>
      <c r="B166" s="102"/>
      <c r="C166" s="35" t="s">
        <v>19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</row>
    <row r="167" spans="1:11" ht="56.25">
      <c r="A167" s="120"/>
      <c r="B167" s="102"/>
      <c r="C167" s="34" t="s">
        <v>20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</row>
    <row r="168" spans="1:11" ht="93.75">
      <c r="A168" s="120"/>
      <c r="B168" s="102"/>
      <c r="C168" s="35" t="s">
        <v>21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</row>
    <row r="169" spans="1:11" ht="37.5">
      <c r="A169" s="120"/>
      <c r="B169" s="102"/>
      <c r="C169" s="34" t="s">
        <v>22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</row>
    <row r="170" spans="1:11" ht="56.25">
      <c r="A170" s="121"/>
      <c r="B170" s="103"/>
      <c r="C170" s="34" t="s">
        <v>23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</row>
    <row r="171" spans="1:11">
      <c r="A171" s="119" t="s">
        <v>47</v>
      </c>
      <c r="B171" s="101" t="s">
        <v>25</v>
      </c>
      <c r="C171" s="33" t="s">
        <v>17</v>
      </c>
      <c r="D171" s="24">
        <f>D172+D174+D176+D177</f>
        <v>1470.5</v>
      </c>
      <c r="E171" s="24">
        <f>E172+E174+E176+E177</f>
        <v>3236.6</v>
      </c>
      <c r="F171" s="24">
        <f>F172+F174+F176+F177</f>
        <v>1470.5</v>
      </c>
      <c r="G171" s="24">
        <f>G172+G174+G176+G177</f>
        <v>877.3</v>
      </c>
      <c r="H171" s="24">
        <f>H172+H174+H176+H177</f>
        <v>877.3</v>
      </c>
      <c r="I171" s="25">
        <f>G171/D171*100</f>
        <v>59.659979598775926</v>
      </c>
      <c r="J171" s="25">
        <f>G171/E171*100</f>
        <v>27.105604646851631</v>
      </c>
      <c r="K171" s="25">
        <f>G171/F171*100</f>
        <v>59.659979598775926</v>
      </c>
    </row>
    <row r="172" spans="1:11" ht="37.5">
      <c r="A172" s="120"/>
      <c r="B172" s="102"/>
      <c r="C172" s="34" t="s">
        <v>18</v>
      </c>
      <c r="D172" s="27">
        <v>1470.5</v>
      </c>
      <c r="E172" s="27">
        <v>3236.6</v>
      </c>
      <c r="F172" s="27">
        <v>1470.5</v>
      </c>
      <c r="G172" s="27">
        <v>877.3</v>
      </c>
      <c r="H172" s="27">
        <v>877.3</v>
      </c>
      <c r="I172" s="25">
        <f>G172/D172*100</f>
        <v>59.659979598775926</v>
      </c>
      <c r="J172" s="25">
        <f>G172/E172*100</f>
        <v>27.105604646851631</v>
      </c>
      <c r="K172" s="25">
        <f>G172/F172*100</f>
        <v>59.659979598775926</v>
      </c>
    </row>
    <row r="173" spans="1:11" ht="75">
      <c r="A173" s="120"/>
      <c r="B173" s="102"/>
      <c r="C173" s="35" t="s">
        <v>19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</row>
    <row r="174" spans="1:11" ht="56.25">
      <c r="A174" s="120"/>
      <c r="B174" s="102"/>
      <c r="C174" s="34" t="s">
        <v>20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</row>
    <row r="175" spans="1:11" ht="93.75">
      <c r="A175" s="120"/>
      <c r="B175" s="102"/>
      <c r="C175" s="35" t="s">
        <v>21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</row>
    <row r="176" spans="1:11" ht="37.5">
      <c r="A176" s="120"/>
      <c r="B176" s="102"/>
      <c r="C176" s="34" t="s">
        <v>22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</row>
    <row r="177" spans="1:11" ht="56.25">
      <c r="A177" s="121"/>
      <c r="B177" s="103"/>
      <c r="C177" s="34" t="s">
        <v>23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</row>
    <row r="178" spans="1:11">
      <c r="A178" s="119" t="s">
        <v>48</v>
      </c>
      <c r="B178" s="101" t="s">
        <v>25</v>
      </c>
      <c r="C178" s="33" t="s">
        <v>17</v>
      </c>
      <c r="D178" s="24">
        <f>D179+D181+D183+D184</f>
        <v>83</v>
      </c>
      <c r="E178" s="24">
        <f>E179+E181+E183+E184</f>
        <v>83</v>
      </c>
      <c r="F178" s="24">
        <f>F179+F181+F183+F184</f>
        <v>83</v>
      </c>
      <c r="G178" s="24">
        <f>G179+G181+G183+G184</f>
        <v>0</v>
      </c>
      <c r="H178" s="24">
        <f>H179+H181+H183+H184</f>
        <v>0</v>
      </c>
      <c r="I178" s="25">
        <f>G178/D178*100</f>
        <v>0</v>
      </c>
      <c r="J178" s="25">
        <f>G178/E178*100</f>
        <v>0</v>
      </c>
      <c r="K178" s="25">
        <f>G178/F178*100</f>
        <v>0</v>
      </c>
    </row>
    <row r="179" spans="1:11" ht="37.5">
      <c r="A179" s="120"/>
      <c r="B179" s="102"/>
      <c r="C179" s="34" t="s">
        <v>18</v>
      </c>
      <c r="D179" s="27">
        <v>83</v>
      </c>
      <c r="E179" s="27">
        <v>83</v>
      </c>
      <c r="F179" s="27">
        <v>83</v>
      </c>
      <c r="G179" s="27">
        <v>0</v>
      </c>
      <c r="H179" s="27">
        <v>0</v>
      </c>
      <c r="I179" s="25">
        <f>G179/D179*100</f>
        <v>0</v>
      </c>
      <c r="J179" s="25">
        <f>G179/E179*100</f>
        <v>0</v>
      </c>
      <c r="K179" s="25">
        <f>G179/F179*100</f>
        <v>0</v>
      </c>
    </row>
    <row r="180" spans="1:11" ht="75">
      <c r="A180" s="120"/>
      <c r="B180" s="102"/>
      <c r="C180" s="35" t="s">
        <v>19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</row>
    <row r="181" spans="1:11" ht="56.25">
      <c r="A181" s="120"/>
      <c r="B181" s="102"/>
      <c r="C181" s="34" t="s">
        <v>20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</row>
    <row r="182" spans="1:11" ht="93.75">
      <c r="A182" s="120"/>
      <c r="B182" s="102"/>
      <c r="C182" s="35" t="s">
        <v>21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</row>
    <row r="183" spans="1:11" ht="37.5">
      <c r="A183" s="120"/>
      <c r="B183" s="102"/>
      <c r="C183" s="34" t="s">
        <v>22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</row>
    <row r="184" spans="1:11" ht="56.25">
      <c r="A184" s="121"/>
      <c r="B184" s="103"/>
      <c r="C184" s="34" t="s">
        <v>23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</row>
    <row r="185" spans="1:11">
      <c r="A185" s="122" t="s">
        <v>49</v>
      </c>
      <c r="B185" s="101" t="s">
        <v>25</v>
      </c>
      <c r="C185" s="34" t="s">
        <v>17</v>
      </c>
      <c r="D185" s="24">
        <f>D186+D188+D190+D191</f>
        <v>730</v>
      </c>
      <c r="E185" s="24">
        <f>E186+E188+E190+E191</f>
        <v>730</v>
      </c>
      <c r="F185" s="24">
        <f>F186+F188+F190+F191</f>
        <v>730</v>
      </c>
      <c r="G185" s="24">
        <f>G186+G188+G190+G191</f>
        <v>615</v>
      </c>
      <c r="H185" s="24">
        <f>H186+H188+H190+H191</f>
        <v>730</v>
      </c>
      <c r="I185" s="25">
        <f>G185/D185*100</f>
        <v>84.246575342465761</v>
      </c>
      <c r="J185" s="25">
        <f>G185/E185*100</f>
        <v>84.246575342465761</v>
      </c>
      <c r="K185" s="25">
        <f>G185/F185*100</f>
        <v>84.246575342465761</v>
      </c>
    </row>
    <row r="186" spans="1:11" ht="37.5">
      <c r="A186" s="123"/>
      <c r="B186" s="102"/>
      <c r="C186" s="34" t="s">
        <v>18</v>
      </c>
      <c r="D186" s="27">
        <v>730</v>
      </c>
      <c r="E186" s="27">
        <v>730</v>
      </c>
      <c r="F186" s="27">
        <v>730</v>
      </c>
      <c r="G186" s="27">
        <v>615</v>
      </c>
      <c r="H186" s="27">
        <f>615+115</f>
        <v>730</v>
      </c>
      <c r="I186" s="25">
        <f>G186/D186*100</f>
        <v>84.246575342465761</v>
      </c>
      <c r="J186" s="25">
        <f>G186/E186*100</f>
        <v>84.246575342465761</v>
      </c>
      <c r="K186" s="25">
        <f>G186/F186*100</f>
        <v>84.246575342465761</v>
      </c>
    </row>
    <row r="187" spans="1:11" ht="75">
      <c r="A187" s="123"/>
      <c r="B187" s="102"/>
      <c r="C187" s="35" t="s">
        <v>19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</row>
    <row r="188" spans="1:11" ht="56.25">
      <c r="A188" s="123"/>
      <c r="B188" s="102"/>
      <c r="C188" s="34" t="s">
        <v>20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</row>
    <row r="189" spans="1:11" ht="93.75">
      <c r="A189" s="123"/>
      <c r="B189" s="102"/>
      <c r="C189" s="35" t="s">
        <v>21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</row>
    <row r="190" spans="1:11" ht="37.5">
      <c r="A190" s="123"/>
      <c r="B190" s="102"/>
      <c r="C190" s="34" t="s">
        <v>22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</row>
    <row r="191" spans="1:11" ht="56.25">
      <c r="A191" s="124"/>
      <c r="B191" s="103"/>
      <c r="C191" s="34" t="s">
        <v>23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</row>
    <row r="192" spans="1:11">
      <c r="A192" s="122" t="s">
        <v>50</v>
      </c>
      <c r="B192" s="101" t="s">
        <v>25</v>
      </c>
      <c r="C192" s="33" t="s">
        <v>17</v>
      </c>
      <c r="D192" s="24">
        <f>D193+D195+D197+D198</f>
        <v>2320.1</v>
      </c>
      <c r="E192" s="24">
        <f>E193+E195+E197+E198</f>
        <v>2320.1</v>
      </c>
      <c r="F192" s="24">
        <f>F193+F195+F197+F198</f>
        <v>2320.1</v>
      </c>
      <c r="G192" s="24">
        <f>G193+G195+G197+G198</f>
        <v>1854.2</v>
      </c>
      <c r="H192" s="24">
        <f>H193+H195+H197+H198</f>
        <v>2005.1000000000001</v>
      </c>
      <c r="I192" s="25">
        <f>G192/D192*100</f>
        <v>79.91896900995647</v>
      </c>
      <c r="J192" s="25">
        <f>G192/E192*100</f>
        <v>79.91896900995647</v>
      </c>
      <c r="K192" s="25">
        <f>G192/F192*100</f>
        <v>79.91896900995647</v>
      </c>
    </row>
    <row r="193" spans="1:11" ht="37.5">
      <c r="A193" s="123"/>
      <c r="B193" s="102"/>
      <c r="C193" s="34" t="s">
        <v>18</v>
      </c>
      <c r="D193" s="27">
        <v>2320.1</v>
      </c>
      <c r="E193" s="27">
        <v>2320.1</v>
      </c>
      <c r="F193" s="27">
        <v>2320.1</v>
      </c>
      <c r="G193" s="27">
        <f>1369.2+485</f>
        <v>1854.2</v>
      </c>
      <c r="H193" s="27">
        <f>1369.2+485+150.9</f>
        <v>2005.1000000000001</v>
      </c>
      <c r="I193" s="25">
        <f>G193/D193*100</f>
        <v>79.91896900995647</v>
      </c>
      <c r="J193" s="25">
        <f>G193/E193*100</f>
        <v>79.91896900995647</v>
      </c>
      <c r="K193" s="25">
        <f>G193/F193*100</f>
        <v>79.91896900995647</v>
      </c>
    </row>
    <row r="194" spans="1:11" ht="75">
      <c r="A194" s="123"/>
      <c r="B194" s="102"/>
      <c r="C194" s="35" t="s">
        <v>19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</row>
    <row r="195" spans="1:11" ht="56.25">
      <c r="A195" s="123"/>
      <c r="B195" s="102"/>
      <c r="C195" s="34" t="s">
        <v>20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</row>
    <row r="196" spans="1:11" ht="93.75">
      <c r="A196" s="123"/>
      <c r="B196" s="102"/>
      <c r="C196" s="35" t="s">
        <v>21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</row>
    <row r="197" spans="1:11" ht="37.5">
      <c r="A197" s="123"/>
      <c r="B197" s="102"/>
      <c r="C197" s="34" t="s">
        <v>22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</row>
    <row r="198" spans="1:11" ht="56.25">
      <c r="A198" s="124"/>
      <c r="B198" s="103"/>
      <c r="C198" s="34" t="s">
        <v>23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</row>
    <row r="199" spans="1:11">
      <c r="A199" s="122" t="s">
        <v>51</v>
      </c>
      <c r="B199" s="101" t="s">
        <v>25</v>
      </c>
      <c r="C199" s="33" t="s">
        <v>17</v>
      </c>
      <c r="D199" s="24">
        <f>D200+D202+D204+D205</f>
        <v>3842.1</v>
      </c>
      <c r="E199" s="24">
        <f>E200+E202+E204+E205</f>
        <v>3842.1</v>
      </c>
      <c r="F199" s="24">
        <f>F200+F202+F204+F205</f>
        <v>3842.1</v>
      </c>
      <c r="G199" s="24">
        <f>G200+G202+G204+G205</f>
        <v>3539.8999999999996</v>
      </c>
      <c r="H199" s="24">
        <f>H200+H202+H204+H205</f>
        <v>3539.8999999999996</v>
      </c>
      <c r="I199" s="25">
        <f>G199/D199*100</f>
        <v>92.134509773301048</v>
      </c>
      <c r="J199" s="25">
        <f>G199/E199*100</f>
        <v>92.134509773301048</v>
      </c>
      <c r="K199" s="25">
        <f>G199/F199*100</f>
        <v>92.134509773301048</v>
      </c>
    </row>
    <row r="200" spans="1:11" ht="37.5">
      <c r="A200" s="123"/>
      <c r="B200" s="102"/>
      <c r="C200" s="34" t="s">
        <v>18</v>
      </c>
      <c r="D200" s="27">
        <v>3842.1</v>
      </c>
      <c r="E200" s="27">
        <v>3842.1</v>
      </c>
      <c r="F200" s="27">
        <v>3842.1</v>
      </c>
      <c r="G200" s="27">
        <f>3363.7+176.2</f>
        <v>3539.8999999999996</v>
      </c>
      <c r="H200" s="27">
        <f>3363.7+176.2</f>
        <v>3539.8999999999996</v>
      </c>
      <c r="I200" s="25">
        <f>G200/D200*100</f>
        <v>92.134509773301048</v>
      </c>
      <c r="J200" s="25">
        <f>G200/E200*100</f>
        <v>92.134509773301048</v>
      </c>
      <c r="K200" s="25">
        <f>G200/F200*100</f>
        <v>92.134509773301048</v>
      </c>
    </row>
    <row r="201" spans="1:11" ht="75">
      <c r="A201" s="123"/>
      <c r="B201" s="102"/>
      <c r="C201" s="35" t="s">
        <v>19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</row>
    <row r="202" spans="1:11" ht="56.25">
      <c r="A202" s="123"/>
      <c r="B202" s="102"/>
      <c r="C202" s="34" t="s">
        <v>20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</row>
    <row r="203" spans="1:11" ht="93.75">
      <c r="A203" s="123"/>
      <c r="B203" s="102"/>
      <c r="C203" s="35" t="s">
        <v>21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</row>
    <row r="204" spans="1:11" ht="37.5">
      <c r="A204" s="123"/>
      <c r="B204" s="102"/>
      <c r="C204" s="34" t="s">
        <v>22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</row>
    <row r="205" spans="1:11" ht="56.25">
      <c r="A205" s="124"/>
      <c r="B205" s="103"/>
      <c r="C205" s="34" t="s">
        <v>23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</row>
    <row r="206" spans="1:11">
      <c r="A206" s="125" t="s">
        <v>52</v>
      </c>
      <c r="B206" s="110"/>
      <c r="C206" s="33" t="s">
        <v>17</v>
      </c>
      <c r="D206" s="24">
        <f>D207+D209+D211+D212</f>
        <v>500</v>
      </c>
      <c r="E206" s="24">
        <f>E207+E209+E211+E212</f>
        <v>1000</v>
      </c>
      <c r="F206" s="24">
        <f>F207+F209+F211+F212</f>
        <v>500</v>
      </c>
      <c r="G206" s="24">
        <f>G207+G209+G211+G212</f>
        <v>355.5</v>
      </c>
      <c r="H206" s="24">
        <f>H207+H209+H211+H212</f>
        <v>355.5</v>
      </c>
      <c r="I206" s="25">
        <f>G206/D206*100</f>
        <v>71.099999999999994</v>
      </c>
      <c r="J206" s="25">
        <f>G206/E206*100</f>
        <v>35.549999999999997</v>
      </c>
      <c r="K206" s="25">
        <f>G206/F206*100</f>
        <v>71.099999999999994</v>
      </c>
    </row>
    <row r="207" spans="1:11" ht="37.5">
      <c r="A207" s="126"/>
      <c r="B207" s="111"/>
      <c r="C207" s="34" t="s">
        <v>18</v>
      </c>
      <c r="D207" s="27">
        <v>500</v>
      </c>
      <c r="E207" s="27">
        <v>1000</v>
      </c>
      <c r="F207" s="27">
        <v>500</v>
      </c>
      <c r="G207" s="27">
        <v>355.5</v>
      </c>
      <c r="H207" s="27">
        <v>355.5</v>
      </c>
      <c r="I207" s="25">
        <f>G207/D207*100</f>
        <v>71.099999999999994</v>
      </c>
      <c r="J207" s="25">
        <f>G207/E207*100</f>
        <v>35.549999999999997</v>
      </c>
      <c r="K207" s="25">
        <f>G207/F207*100</f>
        <v>71.099999999999994</v>
      </c>
    </row>
    <row r="208" spans="1:11" ht="75">
      <c r="A208" s="126"/>
      <c r="B208" s="111"/>
      <c r="C208" s="35" t="s">
        <v>19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</row>
    <row r="209" spans="1:11" ht="56.25">
      <c r="A209" s="126"/>
      <c r="B209" s="111"/>
      <c r="C209" s="34" t="s">
        <v>20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</row>
    <row r="210" spans="1:11" ht="93.75">
      <c r="A210" s="126"/>
      <c r="B210" s="111"/>
      <c r="C210" s="35" t="s">
        <v>21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</row>
    <row r="211" spans="1:11" ht="37.5">
      <c r="A211" s="126"/>
      <c r="B211" s="111"/>
      <c r="C211" s="34" t="s">
        <v>22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</row>
    <row r="212" spans="1:11" ht="56.25">
      <c r="A212" s="127"/>
      <c r="B212" s="112"/>
      <c r="C212" s="34" t="s">
        <v>23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</row>
    <row r="213" spans="1:11">
      <c r="A213" s="125" t="s">
        <v>53</v>
      </c>
      <c r="B213" s="111"/>
      <c r="C213" s="33" t="s">
        <v>17</v>
      </c>
      <c r="D213" s="24">
        <f>D214+D216+D218+D219</f>
        <v>334</v>
      </c>
      <c r="E213" s="24">
        <f>E214+E216+E218+E219</f>
        <v>334</v>
      </c>
      <c r="F213" s="24">
        <f>F214+F216+F218+F219</f>
        <v>334</v>
      </c>
      <c r="G213" s="24">
        <f>G214+G216+G218+G219</f>
        <v>280</v>
      </c>
      <c r="H213" s="24">
        <f>H214+H216+H218+H219</f>
        <v>280</v>
      </c>
      <c r="I213" s="25">
        <f>G213/D213*100</f>
        <v>83.832335329341305</v>
      </c>
      <c r="J213" s="25">
        <f>G213/E213*100</f>
        <v>83.832335329341305</v>
      </c>
      <c r="K213" s="25">
        <f>G213/F213*100</f>
        <v>83.832335329341305</v>
      </c>
    </row>
    <row r="214" spans="1:11" ht="37.5">
      <c r="A214" s="126"/>
      <c r="B214" s="111"/>
      <c r="C214" s="34" t="s">
        <v>18</v>
      </c>
      <c r="D214" s="27">
        <v>334</v>
      </c>
      <c r="E214" s="27">
        <v>334</v>
      </c>
      <c r="F214" s="27">
        <v>334</v>
      </c>
      <c r="G214" s="27">
        <v>280</v>
      </c>
      <c r="H214" s="27">
        <v>280</v>
      </c>
      <c r="I214" s="25">
        <f>G214/D214*100</f>
        <v>83.832335329341305</v>
      </c>
      <c r="J214" s="25">
        <f>G214/E214*100</f>
        <v>83.832335329341305</v>
      </c>
      <c r="K214" s="25">
        <f>G214/F214*100</f>
        <v>83.832335329341305</v>
      </c>
    </row>
    <row r="215" spans="1:11" ht="75">
      <c r="A215" s="126"/>
      <c r="B215" s="111"/>
      <c r="C215" s="35" t="s">
        <v>19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</row>
    <row r="216" spans="1:11" ht="56.25">
      <c r="A216" s="126"/>
      <c r="B216" s="111"/>
      <c r="C216" s="34" t="s">
        <v>20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</row>
    <row r="217" spans="1:11" ht="93.75">
      <c r="A217" s="126"/>
      <c r="B217" s="111"/>
      <c r="C217" s="35" t="s">
        <v>21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</row>
    <row r="218" spans="1:11" ht="37.5">
      <c r="A218" s="126"/>
      <c r="B218" s="111"/>
      <c r="C218" s="34" t="s">
        <v>22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</row>
    <row r="219" spans="1:11" ht="56.25">
      <c r="A219" s="127"/>
      <c r="B219" s="112"/>
      <c r="C219" s="34" t="s">
        <v>23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</row>
    <row r="220" spans="1:11" s="37" customFormat="1">
      <c r="A220" s="128" t="s">
        <v>54</v>
      </c>
      <c r="B220" s="101" t="s">
        <v>25</v>
      </c>
      <c r="C220" s="36" t="s">
        <v>17</v>
      </c>
      <c r="D220" s="24">
        <f>D221+D223+D225+D226</f>
        <v>10000</v>
      </c>
      <c r="E220" s="24">
        <f>E221+E223+E225+E226</f>
        <v>10000</v>
      </c>
      <c r="F220" s="24">
        <f>F221+F223+F225+F226</f>
        <v>9876.7000000000007</v>
      </c>
      <c r="G220" s="24">
        <f>G221+G223+G225+G226</f>
        <v>7794.4</v>
      </c>
      <c r="H220" s="24">
        <f>H221+H223+H225+H226</f>
        <v>7794.4</v>
      </c>
      <c r="I220" s="25">
        <f>G220/D220*100</f>
        <v>77.943999999999988</v>
      </c>
      <c r="J220" s="25">
        <f>G220/E220*100</f>
        <v>77.943999999999988</v>
      </c>
      <c r="K220" s="25">
        <f>G220/F220*100</f>
        <v>78.917047191875824</v>
      </c>
    </row>
    <row r="221" spans="1:11" ht="37.5">
      <c r="A221" s="129"/>
      <c r="B221" s="102"/>
      <c r="C221" s="34" t="s">
        <v>18</v>
      </c>
      <c r="D221" s="27">
        <f t="shared" ref="D221:H222" si="9">D235+D249+D263</f>
        <v>10000</v>
      </c>
      <c r="E221" s="27">
        <f t="shared" si="9"/>
        <v>10000</v>
      </c>
      <c r="F221" s="27">
        <f t="shared" si="9"/>
        <v>9876.7000000000007</v>
      </c>
      <c r="G221" s="27">
        <f t="shared" si="9"/>
        <v>7794.4</v>
      </c>
      <c r="H221" s="27">
        <f t="shared" si="9"/>
        <v>7794.4</v>
      </c>
      <c r="I221" s="25">
        <f>G221/D221*100</f>
        <v>77.943999999999988</v>
      </c>
      <c r="J221" s="25">
        <f>G221/E221*100</f>
        <v>77.943999999999988</v>
      </c>
      <c r="K221" s="25">
        <f>G221/F221*100</f>
        <v>78.917047191875824</v>
      </c>
    </row>
    <row r="222" spans="1:11" ht="75">
      <c r="A222" s="129"/>
      <c r="B222" s="102"/>
      <c r="C222" s="35" t="s">
        <v>19</v>
      </c>
      <c r="D222" s="27">
        <f t="shared" si="9"/>
        <v>0</v>
      </c>
      <c r="E222" s="27">
        <f t="shared" si="9"/>
        <v>0</v>
      </c>
      <c r="F222" s="27">
        <f t="shared" si="9"/>
        <v>0</v>
      </c>
      <c r="G222" s="27">
        <f t="shared" si="9"/>
        <v>0</v>
      </c>
      <c r="H222" s="27">
        <f t="shared" si="9"/>
        <v>0</v>
      </c>
      <c r="I222" s="27">
        <v>0</v>
      </c>
      <c r="J222" s="27">
        <v>0</v>
      </c>
      <c r="K222" s="27">
        <v>0</v>
      </c>
    </row>
    <row r="223" spans="1:11" ht="56.25">
      <c r="A223" s="129"/>
      <c r="B223" s="102"/>
      <c r="C223" s="34" t="s">
        <v>20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</row>
    <row r="224" spans="1:11" ht="93.75">
      <c r="A224" s="129"/>
      <c r="B224" s="102"/>
      <c r="C224" s="35" t="s">
        <v>21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</row>
    <row r="225" spans="1:11" ht="37.5">
      <c r="A225" s="129"/>
      <c r="B225" s="102"/>
      <c r="C225" s="34" t="s">
        <v>22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</row>
    <row r="226" spans="1:11" ht="56.25">
      <c r="A226" s="129"/>
      <c r="B226" s="103"/>
      <c r="C226" s="34" t="s">
        <v>23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</row>
    <row r="227" spans="1:11">
      <c r="A227" s="129"/>
      <c r="B227" s="101" t="s">
        <v>26</v>
      </c>
      <c r="C227" s="33" t="s">
        <v>17</v>
      </c>
      <c r="D227" s="24">
        <f>D228+D230+D232+D233</f>
        <v>3427.4</v>
      </c>
      <c r="E227" s="24">
        <f>E228+E230+E232+E233</f>
        <v>3427.4</v>
      </c>
      <c r="F227" s="24">
        <f>F228+F230+F232+F233</f>
        <v>3427.4</v>
      </c>
      <c r="G227" s="24">
        <f>G228+G230+G232+G233</f>
        <v>2799</v>
      </c>
      <c r="H227" s="24">
        <f>H228+H230+H232+H233</f>
        <v>2485</v>
      </c>
      <c r="I227" s="25">
        <f>G227/D227*100</f>
        <v>81.665402345801482</v>
      </c>
      <c r="J227" s="25">
        <f>G227/E227*100</f>
        <v>81.665402345801482</v>
      </c>
      <c r="K227" s="25">
        <f>G227/F227*100</f>
        <v>81.665402345801482</v>
      </c>
    </row>
    <row r="228" spans="1:11" ht="37.5">
      <c r="A228" s="129"/>
      <c r="B228" s="102"/>
      <c r="C228" s="34" t="s">
        <v>18</v>
      </c>
      <c r="D228" s="27">
        <f t="shared" ref="D228:H229" si="10">D242+D256</f>
        <v>3427.4</v>
      </c>
      <c r="E228" s="27">
        <f t="shared" si="10"/>
        <v>3427.4</v>
      </c>
      <c r="F228" s="27">
        <f t="shared" si="10"/>
        <v>3427.4</v>
      </c>
      <c r="G228" s="27">
        <f t="shared" si="10"/>
        <v>2799</v>
      </c>
      <c r="H228" s="27">
        <f t="shared" si="10"/>
        <v>2485</v>
      </c>
      <c r="I228" s="25">
        <f>G228/D228*100</f>
        <v>81.665402345801482</v>
      </c>
      <c r="J228" s="25">
        <f>G228/E228*100</f>
        <v>81.665402345801482</v>
      </c>
      <c r="K228" s="25">
        <f>G228/F228*100</f>
        <v>81.665402345801482</v>
      </c>
    </row>
    <row r="229" spans="1:11" ht="75">
      <c r="A229" s="129"/>
      <c r="B229" s="102"/>
      <c r="C229" s="35" t="s">
        <v>19</v>
      </c>
      <c r="D229" s="27">
        <f t="shared" si="10"/>
        <v>0</v>
      </c>
      <c r="E229" s="27">
        <f t="shared" si="10"/>
        <v>0</v>
      </c>
      <c r="F229" s="27">
        <f t="shared" si="10"/>
        <v>0</v>
      </c>
      <c r="G229" s="27">
        <f t="shared" si="10"/>
        <v>0</v>
      </c>
      <c r="H229" s="27">
        <f t="shared" si="10"/>
        <v>0</v>
      </c>
      <c r="I229" s="27">
        <v>0</v>
      </c>
      <c r="J229" s="27">
        <v>0</v>
      </c>
      <c r="K229" s="27">
        <v>0</v>
      </c>
    </row>
    <row r="230" spans="1:11" ht="56.25">
      <c r="A230" s="129"/>
      <c r="B230" s="102"/>
      <c r="C230" s="34" t="s">
        <v>20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</row>
    <row r="231" spans="1:11" ht="93.75">
      <c r="A231" s="129"/>
      <c r="B231" s="102"/>
      <c r="C231" s="35" t="s">
        <v>21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</row>
    <row r="232" spans="1:11" ht="37.5">
      <c r="A232" s="129"/>
      <c r="B232" s="102"/>
      <c r="C232" s="34" t="s">
        <v>22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</row>
    <row r="233" spans="1:11" ht="56.25">
      <c r="A233" s="130"/>
      <c r="B233" s="103"/>
      <c r="C233" s="34" t="s">
        <v>23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</row>
    <row r="234" spans="1:11">
      <c r="A234" s="131" t="s">
        <v>55</v>
      </c>
      <c r="B234" s="101" t="s">
        <v>25</v>
      </c>
      <c r="C234" s="33" t="s">
        <v>17</v>
      </c>
      <c r="D234" s="24">
        <f t="shared" ref="D234:K234" si="11">D235+D237+D239+D240</f>
        <v>0</v>
      </c>
      <c r="E234" s="24">
        <f t="shared" si="11"/>
        <v>0</v>
      </c>
      <c r="F234" s="24">
        <f t="shared" si="11"/>
        <v>0</v>
      </c>
      <c r="G234" s="24">
        <f t="shared" si="11"/>
        <v>0</v>
      </c>
      <c r="H234" s="24">
        <f t="shared" si="11"/>
        <v>0</v>
      </c>
      <c r="I234" s="24">
        <f t="shared" si="11"/>
        <v>0</v>
      </c>
      <c r="J234" s="24">
        <f t="shared" si="11"/>
        <v>0</v>
      </c>
      <c r="K234" s="24">
        <f t="shared" si="11"/>
        <v>0</v>
      </c>
    </row>
    <row r="235" spans="1:11" ht="37.5">
      <c r="A235" s="132"/>
      <c r="B235" s="102"/>
      <c r="C235" s="34" t="s">
        <v>18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</row>
    <row r="236" spans="1:11" ht="75">
      <c r="A236" s="132"/>
      <c r="B236" s="102"/>
      <c r="C236" s="35" t="s">
        <v>19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</row>
    <row r="237" spans="1:11" ht="56.25">
      <c r="A237" s="132"/>
      <c r="B237" s="102"/>
      <c r="C237" s="34" t="s">
        <v>20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</row>
    <row r="238" spans="1:11" ht="93.75">
      <c r="A238" s="132"/>
      <c r="B238" s="102"/>
      <c r="C238" s="35" t="s">
        <v>21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</row>
    <row r="239" spans="1:11" ht="37.5">
      <c r="A239" s="132"/>
      <c r="B239" s="102"/>
      <c r="C239" s="34" t="s">
        <v>22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</row>
    <row r="240" spans="1:11" ht="56.25">
      <c r="A240" s="132"/>
      <c r="B240" s="103"/>
      <c r="C240" s="34" t="s">
        <v>23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</row>
    <row r="241" spans="1:11">
      <c r="A241" s="132"/>
      <c r="B241" s="101" t="s">
        <v>26</v>
      </c>
      <c r="C241" s="33" t="s">
        <v>17</v>
      </c>
      <c r="D241" s="24">
        <f>D242+D244+D246+D247</f>
        <v>3427.4</v>
      </c>
      <c r="E241" s="24">
        <f>E242+E244+E246+E247</f>
        <v>3427.4</v>
      </c>
      <c r="F241" s="24">
        <f>F242+F244+F246+F247</f>
        <v>3427.4</v>
      </c>
      <c r="G241" s="24">
        <f>G242+G244+G246+G247</f>
        <v>2799</v>
      </c>
      <c r="H241" s="24">
        <f>H242+H244+H246+H247</f>
        <v>2485</v>
      </c>
      <c r="I241" s="25">
        <f>G241/D241*100</f>
        <v>81.665402345801482</v>
      </c>
      <c r="J241" s="25">
        <f>G241/E241*100</f>
        <v>81.665402345801482</v>
      </c>
      <c r="K241" s="25">
        <f>G241/F241*100</f>
        <v>81.665402345801482</v>
      </c>
    </row>
    <row r="242" spans="1:11" ht="37.5">
      <c r="A242" s="132"/>
      <c r="B242" s="102"/>
      <c r="C242" s="34" t="s">
        <v>18</v>
      </c>
      <c r="D242" s="27">
        <v>3427.4</v>
      </c>
      <c r="E242" s="27">
        <v>3427.4</v>
      </c>
      <c r="F242" s="27">
        <v>3427.4</v>
      </c>
      <c r="G242" s="27">
        <v>2799</v>
      </c>
      <c r="H242" s="27">
        <v>2485</v>
      </c>
      <c r="I242" s="25">
        <f>G242/D242*100</f>
        <v>81.665402345801482</v>
      </c>
      <c r="J242" s="25">
        <f>G242/E242*100</f>
        <v>81.665402345801482</v>
      </c>
      <c r="K242" s="25">
        <f>G242/F242*100</f>
        <v>81.665402345801482</v>
      </c>
    </row>
    <row r="243" spans="1:11" ht="75">
      <c r="A243" s="132"/>
      <c r="B243" s="102"/>
      <c r="C243" s="35" t="s">
        <v>19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</row>
    <row r="244" spans="1:11" ht="56.25">
      <c r="A244" s="132"/>
      <c r="B244" s="102"/>
      <c r="C244" s="34" t="s">
        <v>20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</row>
    <row r="245" spans="1:11" ht="93.75">
      <c r="A245" s="132"/>
      <c r="B245" s="102"/>
      <c r="C245" s="35" t="s">
        <v>21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</row>
    <row r="246" spans="1:11" ht="37.5">
      <c r="A246" s="132"/>
      <c r="B246" s="102"/>
      <c r="C246" s="34" t="s">
        <v>22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</row>
    <row r="247" spans="1:11" ht="56.25">
      <c r="A247" s="133"/>
      <c r="B247" s="103"/>
      <c r="C247" s="34" t="s">
        <v>23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</row>
    <row r="248" spans="1:11">
      <c r="A248" s="131" t="s">
        <v>56</v>
      </c>
      <c r="B248" s="101" t="s">
        <v>25</v>
      </c>
      <c r="C248" s="34" t="s">
        <v>17</v>
      </c>
      <c r="D248" s="27">
        <f t="shared" ref="D248:K248" si="12">D249+D251+D253+D254</f>
        <v>0</v>
      </c>
      <c r="E248" s="27">
        <f t="shared" si="12"/>
        <v>0</v>
      </c>
      <c r="F248" s="27">
        <f t="shared" si="12"/>
        <v>0</v>
      </c>
      <c r="G248" s="27">
        <f t="shared" si="12"/>
        <v>0</v>
      </c>
      <c r="H248" s="27">
        <f t="shared" si="12"/>
        <v>0</v>
      </c>
      <c r="I248" s="27">
        <f t="shared" si="12"/>
        <v>0</v>
      </c>
      <c r="J248" s="27">
        <f t="shared" si="12"/>
        <v>0</v>
      </c>
      <c r="K248" s="27">
        <f t="shared" si="12"/>
        <v>0</v>
      </c>
    </row>
    <row r="249" spans="1:11" ht="37.5">
      <c r="A249" s="132"/>
      <c r="B249" s="102"/>
      <c r="C249" s="34" t="s">
        <v>18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</row>
    <row r="250" spans="1:11" ht="75">
      <c r="A250" s="132"/>
      <c r="B250" s="102"/>
      <c r="C250" s="35" t="s">
        <v>19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</row>
    <row r="251" spans="1:11" ht="56.25">
      <c r="A251" s="132"/>
      <c r="B251" s="102"/>
      <c r="C251" s="34" t="s">
        <v>20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</row>
    <row r="252" spans="1:11" ht="93.75">
      <c r="A252" s="132"/>
      <c r="B252" s="102"/>
      <c r="C252" s="35" t="s">
        <v>21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</row>
    <row r="253" spans="1:11" ht="37.5">
      <c r="A253" s="132"/>
      <c r="B253" s="102"/>
      <c r="C253" s="34" t="s">
        <v>22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</row>
    <row r="254" spans="1:11" ht="56.25">
      <c r="A254" s="132"/>
      <c r="B254" s="103"/>
      <c r="C254" s="34" t="s">
        <v>23</v>
      </c>
      <c r="D254" s="27">
        <v>0</v>
      </c>
      <c r="E254" s="27">
        <v>0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</row>
    <row r="255" spans="1:11">
      <c r="A255" s="132"/>
      <c r="B255" s="101" t="s">
        <v>26</v>
      </c>
      <c r="C255" s="34" t="s">
        <v>17</v>
      </c>
      <c r="D255" s="27">
        <f t="shared" ref="D255:K255" si="13">D256+D258+D260+D261</f>
        <v>0</v>
      </c>
      <c r="E255" s="27">
        <f t="shared" si="13"/>
        <v>0</v>
      </c>
      <c r="F255" s="27">
        <f t="shared" si="13"/>
        <v>0</v>
      </c>
      <c r="G255" s="27">
        <f t="shared" si="13"/>
        <v>0</v>
      </c>
      <c r="H255" s="27">
        <f t="shared" si="13"/>
        <v>0</v>
      </c>
      <c r="I255" s="27">
        <f t="shared" si="13"/>
        <v>0</v>
      </c>
      <c r="J255" s="27">
        <f t="shared" si="13"/>
        <v>0</v>
      </c>
      <c r="K255" s="27">
        <f t="shared" si="13"/>
        <v>0</v>
      </c>
    </row>
    <row r="256" spans="1:11" ht="37.5">
      <c r="A256" s="132"/>
      <c r="B256" s="102"/>
      <c r="C256" s="34" t="s">
        <v>18</v>
      </c>
      <c r="D256" s="27">
        <v>0</v>
      </c>
      <c r="E256" s="27">
        <f>1095-1095</f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</row>
    <row r="257" spans="1:11" ht="75">
      <c r="A257" s="132"/>
      <c r="B257" s="102"/>
      <c r="C257" s="35" t="s">
        <v>19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</row>
    <row r="258" spans="1:11" ht="56.25">
      <c r="A258" s="132"/>
      <c r="B258" s="102"/>
      <c r="C258" s="34" t="s">
        <v>20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</row>
    <row r="259" spans="1:11" ht="93.75">
      <c r="A259" s="132"/>
      <c r="B259" s="102"/>
      <c r="C259" s="35" t="s">
        <v>21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</row>
    <row r="260" spans="1:11" ht="37.5">
      <c r="A260" s="132"/>
      <c r="B260" s="102"/>
      <c r="C260" s="34" t="s">
        <v>22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</row>
    <row r="261" spans="1:11" ht="56.25">
      <c r="A261" s="133"/>
      <c r="B261" s="103"/>
      <c r="C261" s="34" t="s">
        <v>23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</row>
    <row r="262" spans="1:11">
      <c r="A262" s="137" t="s">
        <v>57</v>
      </c>
      <c r="B262" s="101" t="s">
        <v>25</v>
      </c>
      <c r="C262" s="33" t="s">
        <v>17</v>
      </c>
      <c r="D262" s="24">
        <f>D263+D265+D267+D268</f>
        <v>10000</v>
      </c>
      <c r="E262" s="24">
        <f>E263+E265+E267+E268</f>
        <v>10000</v>
      </c>
      <c r="F262" s="24">
        <f>F263+F265+F267+F268</f>
        <v>9876.7000000000007</v>
      </c>
      <c r="G262" s="24">
        <f>G263+G265+G267+G268</f>
        <v>7794.4</v>
      </c>
      <c r="H262" s="24">
        <f>H263+H265+H267+H268</f>
        <v>7794.4</v>
      </c>
      <c r="I262" s="25">
        <f>G262/D262*100</f>
        <v>77.943999999999988</v>
      </c>
      <c r="J262" s="25">
        <f>G262/E262*100</f>
        <v>77.943999999999988</v>
      </c>
      <c r="K262" s="25">
        <f>G262/F262*100</f>
        <v>78.917047191875824</v>
      </c>
    </row>
    <row r="263" spans="1:11" ht="37.5">
      <c r="A263" s="138"/>
      <c r="B263" s="102"/>
      <c r="C263" s="34" t="s">
        <v>18</v>
      </c>
      <c r="D263" s="27">
        <v>10000</v>
      </c>
      <c r="E263" s="27">
        <v>10000</v>
      </c>
      <c r="F263" s="27">
        <v>9876.7000000000007</v>
      </c>
      <c r="G263" s="27">
        <v>7794.4</v>
      </c>
      <c r="H263" s="27">
        <v>7794.4</v>
      </c>
      <c r="I263" s="25">
        <f>G263/D263*100</f>
        <v>77.943999999999988</v>
      </c>
      <c r="J263" s="25">
        <f>G263/E263*100</f>
        <v>77.943999999999988</v>
      </c>
      <c r="K263" s="25">
        <f>G263/F263*100</f>
        <v>78.917047191875824</v>
      </c>
    </row>
    <row r="264" spans="1:11" ht="75">
      <c r="A264" s="138"/>
      <c r="B264" s="102"/>
      <c r="C264" s="35" t="s">
        <v>19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</row>
    <row r="265" spans="1:11" ht="56.25">
      <c r="A265" s="138"/>
      <c r="B265" s="102"/>
      <c r="C265" s="34" t="s">
        <v>20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</row>
    <row r="266" spans="1:11" ht="93.75">
      <c r="A266" s="138"/>
      <c r="B266" s="102"/>
      <c r="C266" s="35" t="s">
        <v>21</v>
      </c>
      <c r="D266" s="27">
        <v>0</v>
      </c>
      <c r="E266" s="27">
        <v>0</v>
      </c>
      <c r="F266" s="27">
        <v>0</v>
      </c>
      <c r="G266" s="27"/>
      <c r="H266" s="27">
        <v>0</v>
      </c>
      <c r="I266" s="27">
        <v>0</v>
      </c>
      <c r="J266" s="27">
        <v>0</v>
      </c>
      <c r="K266" s="27">
        <v>0</v>
      </c>
    </row>
    <row r="267" spans="1:11" ht="37.5">
      <c r="A267" s="138"/>
      <c r="B267" s="102"/>
      <c r="C267" s="34" t="s">
        <v>22</v>
      </c>
      <c r="D267" s="27">
        <v>0</v>
      </c>
      <c r="E267" s="27">
        <v>0</v>
      </c>
      <c r="F267" s="27">
        <v>0</v>
      </c>
      <c r="G267" s="27"/>
      <c r="H267" s="27">
        <v>0</v>
      </c>
      <c r="I267" s="27">
        <v>0</v>
      </c>
      <c r="J267" s="27">
        <v>0</v>
      </c>
      <c r="K267" s="27">
        <v>0</v>
      </c>
    </row>
    <row r="268" spans="1:11" ht="56.25">
      <c r="A268" s="138"/>
      <c r="B268" s="103"/>
      <c r="C268" s="34" t="s">
        <v>23</v>
      </c>
      <c r="D268" s="27">
        <v>0</v>
      </c>
      <c r="E268" s="27">
        <v>0</v>
      </c>
      <c r="F268" s="27">
        <v>0</v>
      </c>
      <c r="G268" s="27"/>
      <c r="H268" s="27">
        <v>0</v>
      </c>
      <c r="I268" s="27">
        <v>0</v>
      </c>
      <c r="J268" s="27">
        <v>0</v>
      </c>
      <c r="K268" s="27">
        <v>0</v>
      </c>
    </row>
    <row r="269" spans="1:11">
      <c r="A269" s="138"/>
      <c r="B269" s="101" t="s">
        <v>26</v>
      </c>
      <c r="C269" s="34" t="s">
        <v>17</v>
      </c>
      <c r="D269" s="27">
        <f t="shared" ref="D269:K269" si="14">D270+D272+D274+D275</f>
        <v>0</v>
      </c>
      <c r="E269" s="27">
        <f t="shared" si="14"/>
        <v>0</v>
      </c>
      <c r="F269" s="27">
        <f t="shared" si="14"/>
        <v>0</v>
      </c>
      <c r="G269" s="27">
        <f t="shared" si="14"/>
        <v>0</v>
      </c>
      <c r="H269" s="27">
        <f t="shared" si="14"/>
        <v>0</v>
      </c>
      <c r="I269" s="27">
        <f t="shared" si="14"/>
        <v>0</v>
      </c>
      <c r="J269" s="27">
        <f t="shared" si="14"/>
        <v>0</v>
      </c>
      <c r="K269" s="27">
        <f t="shared" si="14"/>
        <v>0</v>
      </c>
    </row>
    <row r="270" spans="1:11" ht="37.5">
      <c r="A270" s="138"/>
      <c r="B270" s="102"/>
      <c r="C270" s="34" t="s">
        <v>18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</row>
    <row r="271" spans="1:11" ht="75">
      <c r="A271" s="138"/>
      <c r="B271" s="102"/>
      <c r="C271" s="35" t="s">
        <v>19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</row>
    <row r="272" spans="1:11" ht="56.25">
      <c r="A272" s="138"/>
      <c r="B272" s="102"/>
      <c r="C272" s="34" t="s">
        <v>20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</row>
    <row r="273" spans="1:11" ht="93.75">
      <c r="A273" s="138"/>
      <c r="B273" s="102"/>
      <c r="C273" s="35" t="s">
        <v>21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</row>
    <row r="274" spans="1:11" ht="37.5">
      <c r="A274" s="138"/>
      <c r="B274" s="102"/>
      <c r="C274" s="34" t="s">
        <v>22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</row>
    <row r="275" spans="1:11" ht="56.25">
      <c r="A275" s="139"/>
      <c r="B275" s="103"/>
      <c r="C275" s="34" t="s">
        <v>23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</row>
    <row r="276" spans="1:11">
      <c r="A276" s="128" t="s">
        <v>58</v>
      </c>
      <c r="B276" s="101" t="s">
        <v>25</v>
      </c>
      <c r="C276" s="33" t="s">
        <v>17</v>
      </c>
      <c r="D276" s="24">
        <f>D277+D279+D281+D282</f>
        <v>552.9</v>
      </c>
      <c r="E276" s="24">
        <f>E277+E279+E281+E282</f>
        <v>552.9</v>
      </c>
      <c r="F276" s="24">
        <f>F277+F279+F281+F282</f>
        <v>497.59999999999997</v>
      </c>
      <c r="G276" s="24">
        <f>G277+G279+G281+G282</f>
        <v>0</v>
      </c>
      <c r="H276" s="24">
        <f>H277+H279+H281+H282</f>
        <v>0</v>
      </c>
      <c r="I276" s="25">
        <f>G276/D276*100</f>
        <v>0</v>
      </c>
      <c r="J276" s="25">
        <f>G276/E276*100</f>
        <v>0</v>
      </c>
      <c r="K276" s="25">
        <f>G276/F276*100</f>
        <v>0</v>
      </c>
    </row>
    <row r="277" spans="1:11" ht="37.5">
      <c r="A277" s="129"/>
      <c r="B277" s="102"/>
      <c r="C277" s="34" t="s">
        <v>18</v>
      </c>
      <c r="D277" s="27">
        <f t="shared" ref="D277:K279" si="15">D291+D298</f>
        <v>552.9</v>
      </c>
      <c r="E277" s="27">
        <f t="shared" si="15"/>
        <v>552.9</v>
      </c>
      <c r="F277" s="27">
        <f t="shared" si="15"/>
        <v>497.59999999999997</v>
      </c>
      <c r="G277" s="27">
        <f t="shared" si="15"/>
        <v>0</v>
      </c>
      <c r="H277" s="27">
        <f t="shared" si="15"/>
        <v>0</v>
      </c>
      <c r="I277" s="25">
        <f>G277/D277*100</f>
        <v>0</v>
      </c>
      <c r="J277" s="25">
        <f>G277/E277*100</f>
        <v>0</v>
      </c>
      <c r="K277" s="25">
        <f>G277/F277*100</f>
        <v>0</v>
      </c>
    </row>
    <row r="278" spans="1:11" ht="75">
      <c r="A278" s="129"/>
      <c r="B278" s="102"/>
      <c r="C278" s="35" t="s">
        <v>19</v>
      </c>
      <c r="D278" s="27">
        <f t="shared" si="15"/>
        <v>0</v>
      </c>
      <c r="E278" s="27">
        <f t="shared" si="15"/>
        <v>0</v>
      </c>
      <c r="F278" s="27">
        <f t="shared" si="15"/>
        <v>0</v>
      </c>
      <c r="G278" s="27">
        <v>0</v>
      </c>
      <c r="H278" s="27">
        <f t="shared" si="15"/>
        <v>0</v>
      </c>
      <c r="I278" s="27">
        <f t="shared" si="15"/>
        <v>0</v>
      </c>
      <c r="J278" s="27">
        <f t="shared" si="15"/>
        <v>0</v>
      </c>
      <c r="K278" s="27">
        <f t="shared" si="15"/>
        <v>0</v>
      </c>
    </row>
    <row r="279" spans="1:11" ht="56.25">
      <c r="A279" s="129"/>
      <c r="B279" s="102"/>
      <c r="C279" s="34" t="s">
        <v>20</v>
      </c>
      <c r="D279" s="27">
        <f t="shared" si="15"/>
        <v>0</v>
      </c>
      <c r="E279" s="27">
        <f t="shared" si="15"/>
        <v>0</v>
      </c>
      <c r="F279" s="27">
        <f t="shared" si="15"/>
        <v>0</v>
      </c>
      <c r="G279" s="27">
        <v>0</v>
      </c>
      <c r="H279" s="27">
        <f t="shared" si="15"/>
        <v>0</v>
      </c>
      <c r="I279" s="27">
        <f t="shared" si="15"/>
        <v>0</v>
      </c>
      <c r="J279" s="27">
        <f t="shared" si="15"/>
        <v>0</v>
      </c>
      <c r="K279" s="27">
        <f t="shared" si="15"/>
        <v>0</v>
      </c>
    </row>
    <row r="280" spans="1:11" ht="93.75">
      <c r="A280" s="129"/>
      <c r="B280" s="102"/>
      <c r="C280" s="35" t="s">
        <v>21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</row>
    <row r="281" spans="1:11" ht="37.5">
      <c r="A281" s="129"/>
      <c r="B281" s="102"/>
      <c r="C281" s="34" t="s">
        <v>22</v>
      </c>
      <c r="D281" s="27">
        <f t="shared" ref="D281:K282" si="16">D295+D302</f>
        <v>0</v>
      </c>
      <c r="E281" s="27">
        <f t="shared" si="16"/>
        <v>0</v>
      </c>
      <c r="F281" s="27">
        <f t="shared" si="16"/>
        <v>0</v>
      </c>
      <c r="G281" s="27">
        <v>0</v>
      </c>
      <c r="H281" s="27">
        <f t="shared" si="16"/>
        <v>0</v>
      </c>
      <c r="I281" s="27">
        <f t="shared" si="16"/>
        <v>0</v>
      </c>
      <c r="J281" s="27">
        <f t="shared" si="16"/>
        <v>0</v>
      </c>
      <c r="K281" s="27">
        <f t="shared" si="16"/>
        <v>0</v>
      </c>
    </row>
    <row r="282" spans="1:11" ht="56.25">
      <c r="A282" s="129"/>
      <c r="B282" s="103"/>
      <c r="C282" s="34" t="s">
        <v>23</v>
      </c>
      <c r="D282" s="27">
        <f t="shared" si="16"/>
        <v>0</v>
      </c>
      <c r="E282" s="27">
        <f t="shared" si="16"/>
        <v>0</v>
      </c>
      <c r="F282" s="27">
        <f t="shared" si="16"/>
        <v>0</v>
      </c>
      <c r="G282" s="27">
        <v>0</v>
      </c>
      <c r="H282" s="27">
        <f t="shared" si="16"/>
        <v>0</v>
      </c>
      <c r="I282" s="27">
        <f t="shared" si="16"/>
        <v>0</v>
      </c>
      <c r="J282" s="27">
        <f t="shared" si="16"/>
        <v>0</v>
      </c>
      <c r="K282" s="27">
        <f t="shared" si="16"/>
        <v>0</v>
      </c>
    </row>
    <row r="283" spans="1:11">
      <c r="A283" s="129"/>
      <c r="B283" s="101" t="s">
        <v>26</v>
      </c>
      <c r="C283" s="34" t="s">
        <v>17</v>
      </c>
      <c r="D283" s="27">
        <f t="shared" ref="D283:K283" si="17">D284+D286+D288+D289</f>
        <v>1700</v>
      </c>
      <c r="E283" s="27">
        <f t="shared" si="17"/>
        <v>1700</v>
      </c>
      <c r="F283" s="27">
        <f t="shared" si="17"/>
        <v>1700</v>
      </c>
      <c r="G283" s="27">
        <f t="shared" si="17"/>
        <v>880</v>
      </c>
      <c r="H283" s="27">
        <f t="shared" si="17"/>
        <v>576.5</v>
      </c>
      <c r="I283" s="27">
        <f t="shared" si="17"/>
        <v>51.764705882352949</v>
      </c>
      <c r="J283" s="27">
        <f t="shared" si="17"/>
        <v>51.764705882352949</v>
      </c>
      <c r="K283" s="27">
        <f t="shared" si="17"/>
        <v>51.764705882352949</v>
      </c>
    </row>
    <row r="284" spans="1:11" ht="37.5">
      <c r="A284" s="129"/>
      <c r="B284" s="102"/>
      <c r="C284" s="34" t="s">
        <v>18</v>
      </c>
      <c r="D284" s="27">
        <f t="shared" ref="D284:K285" si="18">D305</f>
        <v>1700</v>
      </c>
      <c r="E284" s="27">
        <f t="shared" si="18"/>
        <v>1700</v>
      </c>
      <c r="F284" s="27">
        <f t="shared" si="18"/>
        <v>1700</v>
      </c>
      <c r="G284" s="27">
        <f t="shared" si="18"/>
        <v>880</v>
      </c>
      <c r="H284" s="27">
        <f t="shared" si="18"/>
        <v>576.5</v>
      </c>
      <c r="I284" s="27">
        <f t="shared" si="18"/>
        <v>51.764705882352949</v>
      </c>
      <c r="J284" s="27">
        <f t="shared" si="18"/>
        <v>51.764705882352949</v>
      </c>
      <c r="K284" s="27">
        <f t="shared" si="18"/>
        <v>51.764705882352949</v>
      </c>
    </row>
    <row r="285" spans="1:11" ht="75">
      <c r="A285" s="129"/>
      <c r="B285" s="102"/>
      <c r="C285" s="35" t="s">
        <v>19</v>
      </c>
      <c r="D285" s="27">
        <f t="shared" si="18"/>
        <v>0</v>
      </c>
      <c r="E285" s="27">
        <f t="shared" si="18"/>
        <v>0</v>
      </c>
      <c r="F285" s="27">
        <f t="shared" si="18"/>
        <v>0</v>
      </c>
      <c r="G285" s="27">
        <v>0</v>
      </c>
      <c r="H285" s="27">
        <f t="shared" si="18"/>
        <v>0</v>
      </c>
      <c r="I285" s="27">
        <f t="shared" si="18"/>
        <v>0</v>
      </c>
      <c r="J285" s="27">
        <f t="shared" si="18"/>
        <v>0</v>
      </c>
      <c r="K285" s="27">
        <f t="shared" si="18"/>
        <v>0</v>
      </c>
    </row>
    <row r="286" spans="1:11" ht="56.25">
      <c r="A286" s="129"/>
      <c r="B286" s="102"/>
      <c r="C286" s="34" t="s">
        <v>20</v>
      </c>
      <c r="D286" s="27">
        <f>D300+D307</f>
        <v>0</v>
      </c>
      <c r="E286" s="27">
        <f>E300+E307</f>
        <v>0</v>
      </c>
      <c r="F286" s="27">
        <f>F300+F307</f>
        <v>0</v>
      </c>
      <c r="G286" s="27">
        <v>0</v>
      </c>
      <c r="H286" s="27">
        <f>H300+H307</f>
        <v>0</v>
      </c>
      <c r="I286" s="27">
        <f>I300+I307</f>
        <v>0</v>
      </c>
      <c r="J286" s="27">
        <f>J300+J307</f>
        <v>0</v>
      </c>
      <c r="K286" s="27">
        <f>K300+K307</f>
        <v>0</v>
      </c>
    </row>
    <row r="287" spans="1:11" ht="93.75">
      <c r="A287" s="129"/>
      <c r="B287" s="102"/>
      <c r="C287" s="35" t="s">
        <v>21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</row>
    <row r="288" spans="1:11" ht="37.5">
      <c r="A288" s="129"/>
      <c r="B288" s="102"/>
      <c r="C288" s="34" t="s">
        <v>22</v>
      </c>
      <c r="D288" s="27">
        <f t="shared" ref="D288:K289" si="19">D302+D309</f>
        <v>0</v>
      </c>
      <c r="E288" s="27">
        <f t="shared" si="19"/>
        <v>0</v>
      </c>
      <c r="F288" s="27">
        <f t="shared" si="19"/>
        <v>0</v>
      </c>
      <c r="G288" s="27">
        <v>0</v>
      </c>
      <c r="H288" s="27">
        <f t="shared" si="19"/>
        <v>0</v>
      </c>
      <c r="I288" s="27">
        <f t="shared" si="19"/>
        <v>0</v>
      </c>
      <c r="J288" s="27">
        <f t="shared" si="19"/>
        <v>0</v>
      </c>
      <c r="K288" s="27">
        <f t="shared" si="19"/>
        <v>0</v>
      </c>
    </row>
    <row r="289" spans="1:11" ht="56.25">
      <c r="A289" s="130"/>
      <c r="B289" s="103"/>
      <c r="C289" s="34" t="s">
        <v>23</v>
      </c>
      <c r="D289" s="27">
        <f t="shared" si="19"/>
        <v>0</v>
      </c>
      <c r="E289" s="27">
        <f t="shared" si="19"/>
        <v>0</v>
      </c>
      <c r="F289" s="27">
        <f t="shared" si="19"/>
        <v>0</v>
      </c>
      <c r="G289" s="27">
        <v>0</v>
      </c>
      <c r="H289" s="27">
        <f t="shared" si="19"/>
        <v>0</v>
      </c>
      <c r="I289" s="27">
        <f t="shared" si="19"/>
        <v>0</v>
      </c>
      <c r="J289" s="27">
        <f t="shared" si="19"/>
        <v>0</v>
      </c>
      <c r="K289" s="27">
        <f t="shared" si="19"/>
        <v>0</v>
      </c>
    </row>
    <row r="290" spans="1:11">
      <c r="A290" s="98" t="s">
        <v>59</v>
      </c>
      <c r="B290" s="101" t="s">
        <v>25</v>
      </c>
      <c r="C290" s="34" t="s">
        <v>17</v>
      </c>
      <c r="D290" s="27">
        <f t="shared" ref="D290:K290" si="20">D291+D293+D295+D296</f>
        <v>200</v>
      </c>
      <c r="E290" s="27">
        <f t="shared" si="20"/>
        <v>200</v>
      </c>
      <c r="F290" s="27">
        <f t="shared" si="20"/>
        <v>144.69999999999999</v>
      </c>
      <c r="G290" s="27">
        <f t="shared" si="20"/>
        <v>0</v>
      </c>
      <c r="H290" s="27">
        <f t="shared" si="20"/>
        <v>0</v>
      </c>
      <c r="I290" s="27">
        <f t="shared" si="20"/>
        <v>0</v>
      </c>
      <c r="J290" s="27">
        <f t="shared" si="20"/>
        <v>0</v>
      </c>
      <c r="K290" s="27">
        <f t="shared" si="20"/>
        <v>0</v>
      </c>
    </row>
    <row r="291" spans="1:11" ht="37.5">
      <c r="A291" s="99"/>
      <c r="B291" s="102"/>
      <c r="C291" s="34" t="s">
        <v>18</v>
      </c>
      <c r="D291" s="27">
        <v>200</v>
      </c>
      <c r="E291" s="27">
        <v>200</v>
      </c>
      <c r="F291" s="27">
        <v>144.69999999999999</v>
      </c>
      <c r="G291" s="27">
        <v>0</v>
      </c>
      <c r="H291" s="27">
        <v>0</v>
      </c>
      <c r="I291" s="27">
        <f>G291/D291*100</f>
        <v>0</v>
      </c>
      <c r="J291" s="27">
        <f>G291/E291*100</f>
        <v>0</v>
      </c>
      <c r="K291" s="27">
        <f>G291/F291*100</f>
        <v>0</v>
      </c>
    </row>
    <row r="292" spans="1:11" ht="75">
      <c r="A292" s="99"/>
      <c r="B292" s="102"/>
      <c r="C292" s="35" t="s">
        <v>19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</row>
    <row r="293" spans="1:11" ht="56.25">
      <c r="A293" s="99"/>
      <c r="B293" s="102"/>
      <c r="C293" s="34" t="s">
        <v>20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</row>
    <row r="294" spans="1:11" ht="93.75">
      <c r="A294" s="99"/>
      <c r="B294" s="102"/>
      <c r="C294" s="35" t="s">
        <v>21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</row>
    <row r="295" spans="1:11" ht="37.5">
      <c r="A295" s="99"/>
      <c r="B295" s="102"/>
      <c r="C295" s="34" t="s">
        <v>22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</row>
    <row r="296" spans="1:11" ht="56.25">
      <c r="A296" s="100"/>
      <c r="B296" s="103"/>
      <c r="C296" s="34" t="s">
        <v>23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</row>
    <row r="297" spans="1:11">
      <c r="A297" s="134" t="s">
        <v>60</v>
      </c>
      <c r="B297" s="101" t="s">
        <v>25</v>
      </c>
      <c r="C297" s="33" t="s">
        <v>17</v>
      </c>
      <c r="D297" s="24">
        <f>D298+D300+D302+D303</f>
        <v>352.9</v>
      </c>
      <c r="E297" s="24">
        <f>E298+E300+E302+E303</f>
        <v>352.9</v>
      </c>
      <c r="F297" s="24">
        <f>F298+F300+F302+F303</f>
        <v>352.9</v>
      </c>
      <c r="G297" s="24">
        <f>G298+G300+G302+G303</f>
        <v>0</v>
      </c>
      <c r="H297" s="24">
        <f>H298+H300+H302+H303</f>
        <v>0</v>
      </c>
      <c r="I297" s="25">
        <f>G297/D297*100</f>
        <v>0</v>
      </c>
      <c r="J297" s="25">
        <f>G297/E297*100</f>
        <v>0</v>
      </c>
      <c r="K297" s="25">
        <f>G297/F297*100</f>
        <v>0</v>
      </c>
    </row>
    <row r="298" spans="1:11" ht="37.5">
      <c r="A298" s="135"/>
      <c r="B298" s="102"/>
      <c r="C298" s="34" t="s">
        <v>18</v>
      </c>
      <c r="D298" s="27">
        <v>352.9</v>
      </c>
      <c r="E298" s="27">
        <v>352.9</v>
      </c>
      <c r="F298" s="27">
        <v>352.9</v>
      </c>
      <c r="G298" s="27">
        <v>0</v>
      </c>
      <c r="H298" s="27">
        <v>0</v>
      </c>
      <c r="I298" s="25">
        <f>G298/D298*100</f>
        <v>0</v>
      </c>
      <c r="J298" s="25">
        <f>G298/E298*100</f>
        <v>0</v>
      </c>
      <c r="K298" s="25">
        <f>G298/F298*100</f>
        <v>0</v>
      </c>
    </row>
    <row r="299" spans="1:11" ht="75">
      <c r="A299" s="135"/>
      <c r="B299" s="102"/>
      <c r="C299" s="35" t="s">
        <v>19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</row>
    <row r="300" spans="1:11" ht="56.25">
      <c r="A300" s="135"/>
      <c r="B300" s="102"/>
      <c r="C300" s="34" t="s">
        <v>20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</row>
    <row r="301" spans="1:11" ht="93.75">
      <c r="A301" s="135"/>
      <c r="B301" s="102"/>
      <c r="C301" s="35" t="s">
        <v>21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</row>
    <row r="302" spans="1:11" ht="37.5">
      <c r="A302" s="135"/>
      <c r="B302" s="102"/>
      <c r="C302" s="34" t="s">
        <v>22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</row>
    <row r="303" spans="1:11" ht="56.25">
      <c r="A303" s="135"/>
      <c r="B303" s="103"/>
      <c r="C303" s="34" t="s">
        <v>23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</row>
    <row r="304" spans="1:11">
      <c r="A304" s="135"/>
      <c r="B304" s="101" t="s">
        <v>26</v>
      </c>
      <c r="C304" s="34" t="s">
        <v>17</v>
      </c>
      <c r="D304" s="27">
        <f t="shared" ref="D304:K304" si="21">D305+D307+D309+D310</f>
        <v>1700</v>
      </c>
      <c r="E304" s="27">
        <f t="shared" si="21"/>
        <v>1700</v>
      </c>
      <c r="F304" s="27">
        <f t="shared" si="21"/>
        <v>1700</v>
      </c>
      <c r="G304" s="27">
        <f t="shared" si="21"/>
        <v>880</v>
      </c>
      <c r="H304" s="27">
        <f t="shared" si="21"/>
        <v>576.5</v>
      </c>
      <c r="I304" s="27">
        <f t="shared" si="21"/>
        <v>51.764705882352949</v>
      </c>
      <c r="J304" s="27">
        <f t="shared" si="21"/>
        <v>51.764705882352949</v>
      </c>
      <c r="K304" s="27">
        <f t="shared" si="21"/>
        <v>51.764705882352949</v>
      </c>
    </row>
    <row r="305" spans="1:11" ht="37.5">
      <c r="A305" s="135"/>
      <c r="B305" s="102"/>
      <c r="C305" s="34" t="s">
        <v>18</v>
      </c>
      <c r="D305" s="27">
        <v>1700</v>
      </c>
      <c r="E305" s="27">
        <v>1700</v>
      </c>
      <c r="F305" s="27">
        <v>1700</v>
      </c>
      <c r="G305" s="27">
        <v>880</v>
      </c>
      <c r="H305" s="27">
        <v>576.5</v>
      </c>
      <c r="I305" s="27">
        <f>G305/D305*100</f>
        <v>51.764705882352949</v>
      </c>
      <c r="J305" s="27">
        <f>G305/E305*100</f>
        <v>51.764705882352949</v>
      </c>
      <c r="K305" s="27">
        <f>G305/F305*100</f>
        <v>51.764705882352949</v>
      </c>
    </row>
    <row r="306" spans="1:11" ht="75">
      <c r="A306" s="135"/>
      <c r="B306" s="102"/>
      <c r="C306" s="35" t="s">
        <v>19</v>
      </c>
      <c r="D306" s="27">
        <v>0</v>
      </c>
      <c r="E306" s="27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</row>
    <row r="307" spans="1:11" ht="56.25">
      <c r="A307" s="135"/>
      <c r="B307" s="102"/>
      <c r="C307" s="34" t="s">
        <v>20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</row>
    <row r="308" spans="1:11" ht="93.75">
      <c r="A308" s="135"/>
      <c r="B308" s="102"/>
      <c r="C308" s="35" t="s">
        <v>21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</row>
    <row r="309" spans="1:11" ht="37.5">
      <c r="A309" s="135"/>
      <c r="B309" s="102"/>
      <c r="C309" s="34" t="s">
        <v>22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</row>
    <row r="310" spans="1:11" ht="56.25">
      <c r="A310" s="136"/>
      <c r="B310" s="103"/>
      <c r="C310" s="34" t="s">
        <v>23</v>
      </c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</row>
    <row r="311" spans="1:11">
      <c r="A311" s="128" t="s">
        <v>61</v>
      </c>
      <c r="B311" s="101" t="s">
        <v>25</v>
      </c>
      <c r="C311" s="33" t="s">
        <v>17</v>
      </c>
      <c r="D311" s="24">
        <f>D312+D314+D316+D317</f>
        <v>513861.3</v>
      </c>
      <c r="E311" s="24">
        <f>E312+E314+E316+E317</f>
        <v>533438.5</v>
      </c>
      <c r="F311" s="24">
        <f>F312+F314+F316+F317</f>
        <v>507003.89999999997</v>
      </c>
      <c r="G311" s="24">
        <f>G312+G314+G316+G317</f>
        <v>375994.6</v>
      </c>
      <c r="H311" s="24">
        <f>H312+H314+H316+H317</f>
        <v>375994.6</v>
      </c>
      <c r="I311" s="25">
        <f>G311/D311*100</f>
        <v>73.170445020864577</v>
      </c>
      <c r="J311" s="25">
        <f>G311/E311*100</f>
        <v>70.485088721567706</v>
      </c>
      <c r="K311" s="25">
        <f>G311/F311*100</f>
        <v>74.160100149130997</v>
      </c>
    </row>
    <row r="312" spans="1:11" ht="37.5">
      <c r="A312" s="129"/>
      <c r="B312" s="102"/>
      <c r="C312" s="34" t="s">
        <v>18</v>
      </c>
      <c r="D312" s="27">
        <f t="shared" ref="D312:H317" si="22">D319+D333+D340+D347+D354</f>
        <v>507741.5</v>
      </c>
      <c r="E312" s="27">
        <f t="shared" si="22"/>
        <v>527318.69999999995</v>
      </c>
      <c r="F312" s="27">
        <f t="shared" si="22"/>
        <v>500884.1</v>
      </c>
      <c r="G312" s="27">
        <f t="shared" si="22"/>
        <v>369874.8</v>
      </c>
      <c r="H312" s="27">
        <f t="shared" si="22"/>
        <v>369874.8</v>
      </c>
      <c r="I312" s="25">
        <f>G312/D312*100</f>
        <v>72.84706883325471</v>
      </c>
      <c r="J312" s="25">
        <f>G312/E312*100</f>
        <v>70.142553260485556</v>
      </c>
      <c r="K312" s="25">
        <f>G312/F312*100</f>
        <v>73.844388352515082</v>
      </c>
    </row>
    <row r="313" spans="1:11" ht="75">
      <c r="A313" s="129"/>
      <c r="B313" s="102"/>
      <c r="C313" s="35" t="s">
        <v>19</v>
      </c>
      <c r="D313" s="27">
        <f t="shared" si="22"/>
        <v>1166</v>
      </c>
      <c r="E313" s="27">
        <f t="shared" si="22"/>
        <v>1166</v>
      </c>
      <c r="F313" s="27">
        <f t="shared" si="22"/>
        <v>1166</v>
      </c>
      <c r="G313" s="27">
        <f t="shared" si="22"/>
        <v>1166</v>
      </c>
      <c r="H313" s="27">
        <f t="shared" si="22"/>
        <v>1166</v>
      </c>
      <c r="I313" s="25">
        <f>G313/D313*100</f>
        <v>100</v>
      </c>
      <c r="J313" s="25">
        <f>G313/E313*100</f>
        <v>100</v>
      </c>
      <c r="K313" s="25">
        <f>G313/F313*100</f>
        <v>100</v>
      </c>
    </row>
    <row r="314" spans="1:11" ht="56.25">
      <c r="A314" s="129"/>
      <c r="B314" s="102"/>
      <c r="C314" s="34" t="s">
        <v>20</v>
      </c>
      <c r="D314" s="27">
        <f t="shared" si="22"/>
        <v>6119.8</v>
      </c>
      <c r="E314" s="27">
        <f t="shared" si="22"/>
        <v>6119.8</v>
      </c>
      <c r="F314" s="27">
        <f t="shared" si="22"/>
        <v>6119.8</v>
      </c>
      <c r="G314" s="27">
        <f t="shared" si="22"/>
        <v>6119.8</v>
      </c>
      <c r="H314" s="27">
        <f t="shared" si="22"/>
        <v>6119.8</v>
      </c>
      <c r="I314" s="25">
        <f>G314/D314*100</f>
        <v>100</v>
      </c>
      <c r="J314" s="25">
        <f>G314/E314*100</f>
        <v>100</v>
      </c>
      <c r="K314" s="25">
        <f>G314/F314*100</f>
        <v>100</v>
      </c>
    </row>
    <row r="315" spans="1:11" ht="93.75">
      <c r="A315" s="129"/>
      <c r="B315" s="102"/>
      <c r="C315" s="35" t="s">
        <v>21</v>
      </c>
      <c r="D315" s="27">
        <f t="shared" si="22"/>
        <v>6119.8</v>
      </c>
      <c r="E315" s="27">
        <f t="shared" si="22"/>
        <v>6119.8</v>
      </c>
      <c r="F315" s="27">
        <f t="shared" si="22"/>
        <v>6119.8</v>
      </c>
      <c r="G315" s="27">
        <f t="shared" si="22"/>
        <v>6119.8</v>
      </c>
      <c r="H315" s="27">
        <f t="shared" si="22"/>
        <v>6119.8</v>
      </c>
      <c r="I315" s="25">
        <f>G315/D315*100</f>
        <v>100</v>
      </c>
      <c r="J315" s="25">
        <f>G315/E315*100</f>
        <v>100</v>
      </c>
      <c r="K315" s="25">
        <f>G315/F315*100</f>
        <v>100</v>
      </c>
    </row>
    <row r="316" spans="1:11" ht="37.5">
      <c r="A316" s="129"/>
      <c r="B316" s="102"/>
      <c r="C316" s="34" t="s">
        <v>22</v>
      </c>
      <c r="D316" s="27">
        <f t="shared" si="22"/>
        <v>0</v>
      </c>
      <c r="E316" s="27">
        <f t="shared" si="22"/>
        <v>0</v>
      </c>
      <c r="F316" s="27">
        <f t="shared" si="22"/>
        <v>0</v>
      </c>
      <c r="G316" s="27">
        <f t="shared" si="22"/>
        <v>0</v>
      </c>
      <c r="H316" s="27">
        <f t="shared" si="22"/>
        <v>0</v>
      </c>
      <c r="I316" s="27">
        <v>0</v>
      </c>
      <c r="J316" s="27">
        <v>0</v>
      </c>
      <c r="K316" s="27">
        <v>0</v>
      </c>
    </row>
    <row r="317" spans="1:11" ht="56.25">
      <c r="A317" s="129"/>
      <c r="B317" s="103"/>
      <c r="C317" s="34" t="s">
        <v>23</v>
      </c>
      <c r="D317" s="27">
        <f t="shared" si="22"/>
        <v>0</v>
      </c>
      <c r="E317" s="27">
        <f t="shared" si="22"/>
        <v>0</v>
      </c>
      <c r="F317" s="27">
        <f t="shared" si="22"/>
        <v>0</v>
      </c>
      <c r="G317" s="27">
        <f t="shared" si="22"/>
        <v>0</v>
      </c>
      <c r="H317" s="27">
        <f t="shared" si="22"/>
        <v>0</v>
      </c>
      <c r="I317" s="27">
        <v>0</v>
      </c>
      <c r="J317" s="27">
        <v>0</v>
      </c>
      <c r="K317" s="27">
        <v>0</v>
      </c>
    </row>
    <row r="318" spans="1:11" s="38" customFormat="1">
      <c r="A318" s="134" t="s">
        <v>62</v>
      </c>
      <c r="B318" s="101" t="s">
        <v>25</v>
      </c>
      <c r="C318" s="33" t="s">
        <v>17</v>
      </c>
      <c r="D318" s="24">
        <f t="shared" ref="D318:K318" si="23">D319+D321+D323+D324</f>
        <v>7285.8</v>
      </c>
      <c r="E318" s="24">
        <f t="shared" si="23"/>
        <v>7285.8</v>
      </c>
      <c r="F318" s="24">
        <f t="shared" si="23"/>
        <v>7285.8</v>
      </c>
      <c r="G318" s="24">
        <f t="shared" si="23"/>
        <v>7285.8</v>
      </c>
      <c r="H318" s="24">
        <f t="shared" si="23"/>
        <v>7285.8</v>
      </c>
      <c r="I318" s="24">
        <f t="shared" si="23"/>
        <v>200</v>
      </c>
      <c r="J318" s="24">
        <f t="shared" si="23"/>
        <v>200</v>
      </c>
      <c r="K318" s="24">
        <f t="shared" si="23"/>
        <v>200</v>
      </c>
    </row>
    <row r="319" spans="1:11" s="38" customFormat="1" ht="37.5">
      <c r="A319" s="135"/>
      <c r="B319" s="102"/>
      <c r="C319" s="34" t="s">
        <v>18</v>
      </c>
      <c r="D319" s="27">
        <v>1166</v>
      </c>
      <c r="E319" s="27">
        <v>1166</v>
      </c>
      <c r="F319" s="27">
        <v>1166</v>
      </c>
      <c r="G319" s="27">
        <v>1166</v>
      </c>
      <c r="H319" s="27">
        <v>1166</v>
      </c>
      <c r="I319" s="27">
        <f>G319/D319*100</f>
        <v>100</v>
      </c>
      <c r="J319" s="27">
        <f>G319/E319*100</f>
        <v>100</v>
      </c>
      <c r="K319" s="27">
        <f>G319/F319*100</f>
        <v>100</v>
      </c>
    </row>
    <row r="320" spans="1:11" s="38" customFormat="1" ht="75">
      <c r="A320" s="135"/>
      <c r="B320" s="102"/>
      <c r="C320" s="35" t="s">
        <v>19</v>
      </c>
      <c r="D320" s="27">
        <f t="shared" ref="D320:H320" si="24">D319</f>
        <v>1166</v>
      </c>
      <c r="E320" s="27">
        <f t="shared" si="24"/>
        <v>1166</v>
      </c>
      <c r="F320" s="27">
        <f t="shared" si="24"/>
        <v>1166</v>
      </c>
      <c r="G320" s="27">
        <f t="shared" si="24"/>
        <v>1166</v>
      </c>
      <c r="H320" s="27">
        <f t="shared" si="24"/>
        <v>1166</v>
      </c>
      <c r="I320" s="27">
        <v>0</v>
      </c>
      <c r="J320" s="27">
        <v>0</v>
      </c>
      <c r="K320" s="27">
        <v>0</v>
      </c>
    </row>
    <row r="321" spans="1:11" s="38" customFormat="1" ht="56.25">
      <c r="A321" s="135"/>
      <c r="B321" s="102"/>
      <c r="C321" s="34" t="s">
        <v>20</v>
      </c>
      <c r="D321" s="27">
        <v>6119.8</v>
      </c>
      <c r="E321" s="27">
        <v>6119.8</v>
      </c>
      <c r="F321" s="27">
        <v>6119.8</v>
      </c>
      <c r="G321" s="27">
        <v>6119.8</v>
      </c>
      <c r="H321" s="27">
        <v>6119.8</v>
      </c>
      <c r="I321" s="27">
        <f>G321/D321*100</f>
        <v>100</v>
      </c>
      <c r="J321" s="27">
        <f>G321/E321*100</f>
        <v>100</v>
      </c>
      <c r="K321" s="27">
        <f>G321/F321*100</f>
        <v>100</v>
      </c>
    </row>
    <row r="322" spans="1:11" s="38" customFormat="1" ht="93.75">
      <c r="A322" s="135"/>
      <c r="B322" s="102"/>
      <c r="C322" s="35" t="s">
        <v>21</v>
      </c>
      <c r="D322" s="27">
        <f t="shared" ref="D322:H322" si="25">D321</f>
        <v>6119.8</v>
      </c>
      <c r="E322" s="27">
        <f t="shared" si="25"/>
        <v>6119.8</v>
      </c>
      <c r="F322" s="27">
        <f t="shared" si="25"/>
        <v>6119.8</v>
      </c>
      <c r="G322" s="27">
        <f t="shared" si="25"/>
        <v>6119.8</v>
      </c>
      <c r="H322" s="27">
        <f t="shared" si="25"/>
        <v>6119.8</v>
      </c>
      <c r="I322" s="27">
        <v>0</v>
      </c>
      <c r="J322" s="27">
        <v>0</v>
      </c>
      <c r="K322" s="27">
        <v>0</v>
      </c>
    </row>
    <row r="323" spans="1:11" s="38" customFormat="1" ht="37.5">
      <c r="A323" s="135"/>
      <c r="B323" s="102"/>
      <c r="C323" s="34" t="s">
        <v>22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</row>
    <row r="324" spans="1:11" s="38" customFormat="1" ht="56.25">
      <c r="A324" s="135"/>
      <c r="B324" s="103"/>
      <c r="C324" s="34" t="s">
        <v>23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</row>
    <row r="325" spans="1:11" s="38" customFormat="1">
      <c r="A325" s="135"/>
      <c r="B325" s="101" t="s">
        <v>26</v>
      </c>
      <c r="C325" s="34" t="s">
        <v>17</v>
      </c>
      <c r="D325" s="27">
        <f t="shared" ref="D325:K325" si="26">D326+D328+D330+D331</f>
        <v>0</v>
      </c>
      <c r="E325" s="27">
        <f t="shared" si="26"/>
        <v>0</v>
      </c>
      <c r="F325" s="27">
        <f t="shared" si="26"/>
        <v>0</v>
      </c>
      <c r="G325" s="27">
        <f t="shared" si="26"/>
        <v>0</v>
      </c>
      <c r="H325" s="27">
        <f t="shared" si="26"/>
        <v>0</v>
      </c>
      <c r="I325" s="27">
        <f t="shared" si="26"/>
        <v>0</v>
      </c>
      <c r="J325" s="27">
        <f t="shared" si="26"/>
        <v>0</v>
      </c>
      <c r="K325" s="27">
        <f t="shared" si="26"/>
        <v>0</v>
      </c>
    </row>
    <row r="326" spans="1:11" s="38" customFormat="1" ht="37.5">
      <c r="A326" s="135"/>
      <c r="B326" s="102"/>
      <c r="C326" s="34" t="s">
        <v>18</v>
      </c>
      <c r="D326" s="27">
        <v>0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</row>
    <row r="327" spans="1:11" s="38" customFormat="1" ht="75">
      <c r="A327" s="135"/>
      <c r="B327" s="102"/>
      <c r="C327" s="35" t="s">
        <v>19</v>
      </c>
      <c r="D327" s="27">
        <v>0</v>
      </c>
      <c r="E327" s="27">
        <v>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</row>
    <row r="328" spans="1:11" s="38" customFormat="1" ht="56.25">
      <c r="A328" s="135"/>
      <c r="B328" s="102"/>
      <c r="C328" s="34" t="s">
        <v>20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</row>
    <row r="329" spans="1:11" s="38" customFormat="1" ht="93.75">
      <c r="A329" s="135"/>
      <c r="B329" s="102"/>
      <c r="C329" s="35" t="s">
        <v>21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</row>
    <row r="330" spans="1:11" s="38" customFormat="1" ht="37.5">
      <c r="A330" s="135"/>
      <c r="B330" s="102"/>
      <c r="C330" s="34" t="s">
        <v>22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</row>
    <row r="331" spans="1:11" s="38" customFormat="1" ht="56.25">
      <c r="A331" s="136"/>
      <c r="B331" s="103"/>
      <c r="C331" s="34" t="s">
        <v>23</v>
      </c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</row>
    <row r="332" spans="1:11">
      <c r="A332" s="98" t="s">
        <v>63</v>
      </c>
      <c r="B332" s="101" t="s">
        <v>25</v>
      </c>
      <c r="C332" s="33" t="s">
        <v>17</v>
      </c>
      <c r="D332" s="24">
        <f>D333+D335+D337+D338</f>
        <v>503452.9</v>
      </c>
      <c r="E332" s="24">
        <f>E333+E335+E337+E338</f>
        <v>521030.1</v>
      </c>
      <c r="F332" s="24">
        <f>F333+F335+F337+F338</f>
        <v>496712.1</v>
      </c>
      <c r="G332" s="24">
        <f>G333+G335+G337+G338</f>
        <v>366591.9</v>
      </c>
      <c r="H332" s="24">
        <f>H333+H335+H337+H338</f>
        <v>366591.9</v>
      </c>
      <c r="I332" s="25">
        <f>G332/D332*100</f>
        <v>72.815530509408134</v>
      </c>
      <c r="J332" s="25">
        <f>G332/E332*100</f>
        <v>70.359063708603415</v>
      </c>
      <c r="K332" s="25">
        <f>G332/F332*100</f>
        <v>73.803698359673547</v>
      </c>
    </row>
    <row r="333" spans="1:11" ht="37.5">
      <c r="A333" s="99"/>
      <c r="B333" s="102"/>
      <c r="C333" s="34" t="s">
        <v>18</v>
      </c>
      <c r="D333" s="27">
        <v>503452.9</v>
      </c>
      <c r="E333" s="27">
        <v>521030.1</v>
      </c>
      <c r="F333" s="27">
        <v>496712.1</v>
      </c>
      <c r="G333" s="27">
        <v>366591.9</v>
      </c>
      <c r="H333" s="27">
        <v>366591.9</v>
      </c>
      <c r="I333" s="25">
        <f>G333/D333*100</f>
        <v>72.815530509408134</v>
      </c>
      <c r="J333" s="25">
        <f>G333/E333*100</f>
        <v>70.359063708603415</v>
      </c>
      <c r="K333" s="25">
        <f>G333/F333*100</f>
        <v>73.803698359673547</v>
      </c>
    </row>
    <row r="334" spans="1:11" ht="75">
      <c r="A334" s="99"/>
      <c r="B334" s="102"/>
      <c r="C334" s="35" t="s">
        <v>19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</row>
    <row r="335" spans="1:11" ht="56.25">
      <c r="A335" s="99"/>
      <c r="B335" s="102"/>
      <c r="C335" s="34" t="s">
        <v>20</v>
      </c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</row>
    <row r="336" spans="1:11" ht="93.75">
      <c r="A336" s="99"/>
      <c r="B336" s="102"/>
      <c r="C336" s="35" t="s">
        <v>21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</row>
    <row r="337" spans="1:11" ht="37.5">
      <c r="A337" s="99"/>
      <c r="B337" s="102"/>
      <c r="C337" s="34" t="s">
        <v>22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</row>
    <row r="338" spans="1:11" ht="56.25">
      <c r="A338" s="100"/>
      <c r="B338" s="103"/>
      <c r="C338" s="34" t="s">
        <v>23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</row>
    <row r="339" spans="1:11">
      <c r="A339" s="98" t="s">
        <v>64</v>
      </c>
      <c r="B339" s="101" t="s">
        <v>25</v>
      </c>
      <c r="C339" s="33" t="s">
        <v>17</v>
      </c>
      <c r="D339" s="24">
        <f>D340+D342+D344+D345</f>
        <v>200.8</v>
      </c>
      <c r="E339" s="24">
        <f>E340+E342+E344+E345</f>
        <v>200.8</v>
      </c>
      <c r="F339" s="24">
        <f>F340+F342+F344+F345</f>
        <v>200.8</v>
      </c>
      <c r="G339" s="24">
        <f>G340+G342+G344+G345</f>
        <v>200.8</v>
      </c>
      <c r="H339" s="24">
        <f>H340+H342+H344+H345</f>
        <v>200.8</v>
      </c>
      <c r="I339" s="25">
        <f>G339/D339*100</f>
        <v>100</v>
      </c>
      <c r="J339" s="25">
        <f>G339/E339*100</f>
        <v>100</v>
      </c>
      <c r="K339" s="25">
        <f>G339/F339*100</f>
        <v>100</v>
      </c>
    </row>
    <row r="340" spans="1:11" ht="37.5">
      <c r="A340" s="99"/>
      <c r="B340" s="102"/>
      <c r="C340" s="34" t="s">
        <v>18</v>
      </c>
      <c r="D340" s="27">
        <v>200.8</v>
      </c>
      <c r="E340" s="27">
        <v>200.8</v>
      </c>
      <c r="F340" s="27">
        <v>200.8</v>
      </c>
      <c r="G340" s="27">
        <v>200.8</v>
      </c>
      <c r="H340" s="27">
        <v>200.8</v>
      </c>
      <c r="I340" s="25">
        <f>G340/D340*100</f>
        <v>100</v>
      </c>
      <c r="J340" s="25">
        <f>G340/E340*100</f>
        <v>100</v>
      </c>
      <c r="K340" s="25">
        <f>G340/F340*100</f>
        <v>100</v>
      </c>
    </row>
    <row r="341" spans="1:11" ht="75">
      <c r="A341" s="99"/>
      <c r="B341" s="102"/>
      <c r="C341" s="35" t="s">
        <v>19</v>
      </c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</row>
    <row r="342" spans="1:11" ht="56.25">
      <c r="A342" s="99"/>
      <c r="B342" s="102"/>
      <c r="C342" s="34" t="s">
        <v>20</v>
      </c>
      <c r="D342" s="27">
        <v>0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</row>
    <row r="343" spans="1:11" ht="93.75">
      <c r="A343" s="99"/>
      <c r="B343" s="102"/>
      <c r="C343" s="35" t="s">
        <v>21</v>
      </c>
      <c r="D343" s="27">
        <v>0</v>
      </c>
      <c r="E343" s="27">
        <v>0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</row>
    <row r="344" spans="1:11" ht="37.5">
      <c r="A344" s="99"/>
      <c r="B344" s="102"/>
      <c r="C344" s="34" t="s">
        <v>22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</row>
    <row r="345" spans="1:11" ht="56.25">
      <c r="A345" s="100"/>
      <c r="B345" s="103"/>
      <c r="C345" s="34" t="s">
        <v>23</v>
      </c>
      <c r="D345" s="27">
        <v>0</v>
      </c>
      <c r="E345" s="27">
        <v>0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</row>
    <row r="346" spans="1:11">
      <c r="A346" s="98" t="s">
        <v>65</v>
      </c>
      <c r="B346" s="101" t="s">
        <v>25</v>
      </c>
      <c r="C346" s="33" t="s">
        <v>17</v>
      </c>
      <c r="D346" s="24">
        <f>D347+D349+D351+D352</f>
        <v>2921.8</v>
      </c>
      <c r="E346" s="24">
        <f>E347+E349+E351+E352</f>
        <v>2921.8</v>
      </c>
      <c r="F346" s="24">
        <f>F347+F349+F351+F352</f>
        <v>2805.2</v>
      </c>
      <c r="G346" s="24">
        <f>G347+G349+G351+G352</f>
        <v>1916.1</v>
      </c>
      <c r="H346" s="24">
        <f>H347+H349+H351+H352</f>
        <v>1916.1</v>
      </c>
      <c r="I346" s="25">
        <f>G346/D346*100</f>
        <v>65.579437333150793</v>
      </c>
      <c r="J346" s="25">
        <f>G346/E346*100</f>
        <v>65.579437333150793</v>
      </c>
      <c r="K346" s="25">
        <f>G346/F346*100</f>
        <v>68.305290175388564</v>
      </c>
    </row>
    <row r="347" spans="1:11" ht="37.5">
      <c r="A347" s="99"/>
      <c r="B347" s="102"/>
      <c r="C347" s="34" t="s">
        <v>18</v>
      </c>
      <c r="D347" s="27">
        <v>2921.8</v>
      </c>
      <c r="E347" s="27">
        <v>2921.8</v>
      </c>
      <c r="F347" s="27">
        <v>2805.2</v>
      </c>
      <c r="G347" s="27">
        <v>1916.1</v>
      </c>
      <c r="H347" s="27">
        <v>1916.1</v>
      </c>
      <c r="I347" s="25">
        <f>G347/D347*100</f>
        <v>65.579437333150793</v>
      </c>
      <c r="J347" s="25">
        <f>G347/E347*100</f>
        <v>65.579437333150793</v>
      </c>
      <c r="K347" s="25">
        <f>G347/F347*100</f>
        <v>68.305290175388564</v>
      </c>
    </row>
    <row r="348" spans="1:11" ht="75">
      <c r="A348" s="99"/>
      <c r="B348" s="102"/>
      <c r="C348" s="35" t="s">
        <v>19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</row>
    <row r="349" spans="1:11" ht="56.25">
      <c r="A349" s="99"/>
      <c r="B349" s="102"/>
      <c r="C349" s="34" t="s">
        <v>20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</row>
    <row r="350" spans="1:11" ht="93.75">
      <c r="A350" s="99"/>
      <c r="B350" s="102"/>
      <c r="C350" s="35" t="s">
        <v>21</v>
      </c>
      <c r="D350" s="27">
        <v>0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</row>
    <row r="351" spans="1:11" ht="37.5">
      <c r="A351" s="99"/>
      <c r="B351" s="102"/>
      <c r="C351" s="34" t="s">
        <v>22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</row>
    <row r="352" spans="1:11" ht="56.25">
      <c r="A352" s="100"/>
      <c r="B352" s="103"/>
      <c r="C352" s="34" t="s">
        <v>23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</row>
    <row r="353" spans="1:11" s="38" customFormat="1">
      <c r="A353" s="107" t="s">
        <v>66</v>
      </c>
      <c r="B353" s="101" t="s">
        <v>25</v>
      </c>
      <c r="C353" s="33" t="s">
        <v>17</v>
      </c>
      <c r="D353" s="24">
        <f>D354+D356+D358+D359</f>
        <v>0</v>
      </c>
      <c r="E353" s="24">
        <f>E354+E356+E358+E359</f>
        <v>2000</v>
      </c>
      <c r="F353" s="24">
        <f>F354+F356+F358+F359</f>
        <v>0</v>
      </c>
      <c r="G353" s="24">
        <f>G354+G356+G358+G359</f>
        <v>0</v>
      </c>
      <c r="H353" s="24">
        <f>H354+H356+H358+H359</f>
        <v>0</v>
      </c>
      <c r="I353" s="25" t="e">
        <f>G353/D353*100</f>
        <v>#DIV/0!</v>
      </c>
      <c r="J353" s="25">
        <f>G353/E353*100</f>
        <v>0</v>
      </c>
      <c r="K353" s="25" t="e">
        <f>G353/F353*100</f>
        <v>#DIV/0!</v>
      </c>
    </row>
    <row r="354" spans="1:11" s="38" customFormat="1" ht="37.5">
      <c r="A354" s="108"/>
      <c r="B354" s="102"/>
      <c r="C354" s="34" t="s">
        <v>18</v>
      </c>
      <c r="D354" s="27">
        <v>0</v>
      </c>
      <c r="E354" s="27">
        <v>2000</v>
      </c>
      <c r="F354" s="27">
        <v>0</v>
      </c>
      <c r="G354" s="27">
        <v>0</v>
      </c>
      <c r="H354" s="27">
        <v>0</v>
      </c>
      <c r="I354" s="25" t="e">
        <f>G354/D354*100</f>
        <v>#DIV/0!</v>
      </c>
      <c r="J354" s="25">
        <f>G354/E354*100</f>
        <v>0</v>
      </c>
      <c r="K354" s="25" t="e">
        <f>G354/F354*100</f>
        <v>#DIV/0!</v>
      </c>
    </row>
    <row r="355" spans="1:11" s="38" customFormat="1" ht="75">
      <c r="A355" s="108"/>
      <c r="B355" s="102"/>
      <c r="C355" s="35" t="s">
        <v>19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</row>
    <row r="356" spans="1:11" s="38" customFormat="1" ht="56.25">
      <c r="A356" s="108"/>
      <c r="B356" s="102"/>
      <c r="C356" s="34" t="s">
        <v>20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</row>
    <row r="357" spans="1:11" s="38" customFormat="1" ht="93.75">
      <c r="A357" s="108"/>
      <c r="B357" s="102"/>
      <c r="C357" s="35" t="s">
        <v>21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</row>
    <row r="358" spans="1:11" s="38" customFormat="1" ht="37.5">
      <c r="A358" s="108"/>
      <c r="B358" s="102"/>
      <c r="C358" s="34" t="s">
        <v>22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</row>
    <row r="359" spans="1:11" s="38" customFormat="1" ht="56.25">
      <c r="A359" s="109"/>
      <c r="B359" s="103"/>
      <c r="C359" s="34" t="s">
        <v>23</v>
      </c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</row>
    <row r="360" spans="1:11" s="38" customFormat="1">
      <c r="A360" s="140" t="s">
        <v>67</v>
      </c>
      <c r="B360" s="101" t="s">
        <v>25</v>
      </c>
      <c r="C360" s="33" t="s">
        <v>17</v>
      </c>
      <c r="D360" s="24">
        <f>D361+D363+D365+D366</f>
        <v>2992.8</v>
      </c>
      <c r="E360" s="24">
        <f>E361+E363+E365+E366</f>
        <v>3093.7</v>
      </c>
      <c r="F360" s="24">
        <f>F361+F363+F365+F366</f>
        <v>2992.8</v>
      </c>
      <c r="G360" s="24">
        <f>G361+G363+G365+G366</f>
        <v>1995.2</v>
      </c>
      <c r="H360" s="24">
        <f>H361+H363+H365+H366</f>
        <v>1995.2</v>
      </c>
      <c r="I360" s="25">
        <f>G360/D360*100</f>
        <v>66.666666666666657</v>
      </c>
      <c r="J360" s="25">
        <f>G360/E360*100</f>
        <v>64.492355432006988</v>
      </c>
      <c r="K360" s="25">
        <f>G360/F360*100</f>
        <v>66.666666666666657</v>
      </c>
    </row>
    <row r="361" spans="1:11" s="38" customFormat="1" ht="37.5">
      <c r="A361" s="141"/>
      <c r="B361" s="102"/>
      <c r="C361" s="34" t="s">
        <v>18</v>
      </c>
      <c r="D361" s="27">
        <f>D375+D413+D420</f>
        <v>2992.8</v>
      </c>
      <c r="E361" s="27">
        <f>E375+E413+E420</f>
        <v>3093.7</v>
      </c>
      <c r="F361" s="27">
        <f>F375+F413+F420</f>
        <v>2992.8</v>
      </c>
      <c r="G361" s="27">
        <f>G375+G413+G420</f>
        <v>1995.2</v>
      </c>
      <c r="H361" s="27">
        <f>H375+H413+H420</f>
        <v>1995.2</v>
      </c>
      <c r="I361" s="25">
        <f>G361/D361*100</f>
        <v>66.666666666666657</v>
      </c>
      <c r="J361" s="25">
        <f>G361/E361*100</f>
        <v>64.492355432006988</v>
      </c>
      <c r="K361" s="25">
        <f>G361/F361*100</f>
        <v>66.666666666666657</v>
      </c>
    </row>
    <row r="362" spans="1:11" s="38" customFormat="1" ht="75">
      <c r="A362" s="141"/>
      <c r="B362" s="102"/>
      <c r="C362" s="35" t="s">
        <v>19</v>
      </c>
      <c r="D362" s="27">
        <f>D376</f>
        <v>0</v>
      </c>
      <c r="E362" s="27">
        <f>E376</f>
        <v>0</v>
      </c>
      <c r="F362" s="27">
        <f>F376</f>
        <v>0</v>
      </c>
      <c r="G362" s="27">
        <f>G376</f>
        <v>0</v>
      </c>
      <c r="H362" s="27">
        <f>H376</f>
        <v>0</v>
      </c>
      <c r="I362" s="27">
        <v>0</v>
      </c>
      <c r="J362" s="27">
        <v>0</v>
      </c>
      <c r="K362" s="27">
        <v>0</v>
      </c>
    </row>
    <row r="363" spans="1:11" s="38" customFormat="1" ht="56.25">
      <c r="A363" s="141"/>
      <c r="B363" s="102"/>
      <c r="C363" s="34" t="s">
        <v>20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</row>
    <row r="364" spans="1:11" s="38" customFormat="1" ht="93.75">
      <c r="A364" s="141"/>
      <c r="B364" s="102"/>
      <c r="C364" s="35" t="s">
        <v>21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</row>
    <row r="365" spans="1:11" s="38" customFormat="1" ht="37.5">
      <c r="A365" s="141"/>
      <c r="B365" s="102"/>
      <c r="C365" s="34" t="s">
        <v>22</v>
      </c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</row>
    <row r="366" spans="1:11" s="38" customFormat="1" ht="56.25">
      <c r="A366" s="141"/>
      <c r="B366" s="103"/>
      <c r="C366" s="34" t="s">
        <v>23</v>
      </c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</row>
    <row r="367" spans="1:11" s="38" customFormat="1">
      <c r="A367" s="141"/>
      <c r="B367" s="101" t="s">
        <v>26</v>
      </c>
      <c r="C367" s="33" t="s">
        <v>17</v>
      </c>
      <c r="D367" s="24">
        <f>D368+D370+D372+D373</f>
        <v>7415.3</v>
      </c>
      <c r="E367" s="24">
        <f>E368+E370+E372+E373</f>
        <v>7415.3</v>
      </c>
      <c r="F367" s="24">
        <f>F368+F370+F372+F373</f>
        <v>4194.5</v>
      </c>
      <c r="G367" s="24">
        <f>G368+G370+G372+G373</f>
        <v>2278.5</v>
      </c>
      <c r="H367" s="24">
        <f>H368+H370+H372+H373</f>
        <v>2278.5</v>
      </c>
      <c r="I367" s="25">
        <f>G367/D367*100</f>
        <v>30.727010370450287</v>
      </c>
      <c r="J367" s="25">
        <f>G367/E367*100</f>
        <v>30.727010370450287</v>
      </c>
      <c r="K367" s="25">
        <f>G367/F367*100</f>
        <v>54.321134819406367</v>
      </c>
    </row>
    <row r="368" spans="1:11" s="38" customFormat="1" ht="37.5">
      <c r="A368" s="141"/>
      <c r="B368" s="102"/>
      <c r="C368" s="34" t="s">
        <v>18</v>
      </c>
      <c r="D368" s="27">
        <f t="shared" ref="D368:H369" si="27">D382+D389+D394+D399+D406</f>
        <v>7415.3</v>
      </c>
      <c r="E368" s="27">
        <f t="shared" si="27"/>
        <v>7415.3</v>
      </c>
      <c r="F368" s="27">
        <f t="shared" si="27"/>
        <v>4194.5</v>
      </c>
      <c r="G368" s="27">
        <f t="shared" si="27"/>
        <v>2278.5</v>
      </c>
      <c r="H368" s="27">
        <f t="shared" si="27"/>
        <v>2278.5</v>
      </c>
      <c r="I368" s="25">
        <f>G368/D368*100</f>
        <v>30.727010370450287</v>
      </c>
      <c r="J368" s="25">
        <f>G368/E368*100</f>
        <v>30.727010370450287</v>
      </c>
      <c r="K368" s="25">
        <f>G368/F368*100</f>
        <v>54.321134819406367</v>
      </c>
    </row>
    <row r="369" spans="1:11" s="38" customFormat="1" ht="75">
      <c r="A369" s="141"/>
      <c r="B369" s="102"/>
      <c r="C369" s="35" t="s">
        <v>19</v>
      </c>
      <c r="D369" s="27">
        <f t="shared" si="27"/>
        <v>0</v>
      </c>
      <c r="E369" s="27">
        <f t="shared" si="27"/>
        <v>0</v>
      </c>
      <c r="F369" s="27">
        <f t="shared" si="27"/>
        <v>0</v>
      </c>
      <c r="G369" s="27">
        <f t="shared" si="27"/>
        <v>0</v>
      </c>
      <c r="H369" s="27">
        <f t="shared" si="27"/>
        <v>0</v>
      </c>
      <c r="I369" s="27">
        <v>0</v>
      </c>
      <c r="J369" s="27">
        <v>0</v>
      </c>
      <c r="K369" s="27">
        <v>0</v>
      </c>
    </row>
    <row r="370" spans="1:11" s="38" customFormat="1" ht="56.25">
      <c r="A370" s="141"/>
      <c r="B370" s="102"/>
      <c r="C370" s="34" t="s">
        <v>20</v>
      </c>
      <c r="D370" s="27">
        <f>D384+D390+D395+D401+D408</f>
        <v>0</v>
      </c>
      <c r="E370" s="27">
        <f>E384+E390+E395+E401+E408</f>
        <v>0</v>
      </c>
      <c r="F370" s="27">
        <f>F384+F390+F395+F401+F408</f>
        <v>0</v>
      </c>
      <c r="G370" s="27">
        <f>G384+G390+G395+G401+G408</f>
        <v>0</v>
      </c>
      <c r="H370" s="27">
        <f>H384+H390+H395+H401+H408</f>
        <v>0</v>
      </c>
      <c r="I370" s="27">
        <v>0</v>
      </c>
      <c r="J370" s="27">
        <v>0</v>
      </c>
      <c r="K370" s="27">
        <v>0</v>
      </c>
    </row>
    <row r="371" spans="1:11" s="38" customFormat="1" ht="93.75">
      <c r="A371" s="141"/>
      <c r="B371" s="102"/>
      <c r="C371" s="35" t="s">
        <v>21</v>
      </c>
      <c r="D371" s="27">
        <v>0</v>
      </c>
      <c r="E371" s="27">
        <v>0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</row>
    <row r="372" spans="1:11" s="38" customFormat="1" ht="37.5">
      <c r="A372" s="141"/>
      <c r="B372" s="102"/>
      <c r="C372" s="34" t="s">
        <v>22</v>
      </c>
      <c r="D372" s="27">
        <f t="shared" ref="D372:G373" si="28">D386+D391+D396+D403+D410</f>
        <v>0</v>
      </c>
      <c r="E372" s="27">
        <f t="shared" si="28"/>
        <v>0</v>
      </c>
      <c r="F372" s="27">
        <f t="shared" si="28"/>
        <v>0</v>
      </c>
      <c r="G372" s="27">
        <f t="shared" si="28"/>
        <v>0</v>
      </c>
      <c r="H372" s="27">
        <f>H386+H391+H396+H403+H410</f>
        <v>0</v>
      </c>
      <c r="I372" s="27">
        <v>0</v>
      </c>
      <c r="J372" s="27">
        <v>0</v>
      </c>
      <c r="K372" s="27">
        <v>0</v>
      </c>
    </row>
    <row r="373" spans="1:11" s="38" customFormat="1" ht="56.25">
      <c r="A373" s="142"/>
      <c r="B373" s="103"/>
      <c r="C373" s="34" t="s">
        <v>23</v>
      </c>
      <c r="D373" s="27">
        <f t="shared" si="28"/>
        <v>0</v>
      </c>
      <c r="E373" s="27">
        <f t="shared" si="28"/>
        <v>0</v>
      </c>
      <c r="F373" s="27">
        <f t="shared" si="28"/>
        <v>0</v>
      </c>
      <c r="G373" s="27">
        <f t="shared" si="28"/>
        <v>0</v>
      </c>
      <c r="H373" s="27">
        <f>H387+H392+H397+H404+H411</f>
        <v>0</v>
      </c>
      <c r="I373" s="27">
        <v>0</v>
      </c>
      <c r="J373" s="27">
        <v>0</v>
      </c>
      <c r="K373" s="27">
        <v>0</v>
      </c>
    </row>
    <row r="374" spans="1:11" s="38" customFormat="1">
      <c r="A374" s="131" t="s">
        <v>68</v>
      </c>
      <c r="B374" s="101" t="s">
        <v>25</v>
      </c>
      <c r="C374" s="33" t="s">
        <v>17</v>
      </c>
      <c r="D374" s="24">
        <v>1515.6</v>
      </c>
      <c r="E374" s="24">
        <f>E375+E377+E379+E380</f>
        <v>1522.8</v>
      </c>
      <c r="F374" s="24">
        <f>F375+F377+F379+F380</f>
        <v>1522.8</v>
      </c>
      <c r="G374" s="24">
        <f>G375+G377+G379+G380</f>
        <v>1015.2</v>
      </c>
      <c r="H374" s="24">
        <f>H375+H377+H379+H380</f>
        <v>1015.2</v>
      </c>
      <c r="I374" s="25">
        <f>G374/D374*100</f>
        <v>66.983372921615214</v>
      </c>
      <c r="J374" s="25">
        <f>G374/E374*100</f>
        <v>66.666666666666671</v>
      </c>
      <c r="K374" s="25">
        <f>G374/F374*100</f>
        <v>66.666666666666671</v>
      </c>
    </row>
    <row r="375" spans="1:11" s="38" customFormat="1" ht="37.5">
      <c r="A375" s="132"/>
      <c r="B375" s="102"/>
      <c r="C375" s="34" t="s">
        <v>18</v>
      </c>
      <c r="D375" s="27">
        <v>1522.8</v>
      </c>
      <c r="E375" s="27">
        <v>1522.8</v>
      </c>
      <c r="F375" s="27">
        <v>1522.8</v>
      </c>
      <c r="G375" s="27">
        <v>1015.2</v>
      </c>
      <c r="H375" s="27">
        <v>1015.2</v>
      </c>
      <c r="I375" s="25">
        <f>G375/D375*100</f>
        <v>66.666666666666671</v>
      </c>
      <c r="J375" s="25">
        <f>G375/E375*100</f>
        <v>66.666666666666671</v>
      </c>
      <c r="K375" s="25">
        <f>G375/F375*100</f>
        <v>66.666666666666671</v>
      </c>
    </row>
    <row r="376" spans="1:11" s="38" customFormat="1" ht="75">
      <c r="A376" s="132"/>
      <c r="B376" s="102"/>
      <c r="C376" s="35" t="s">
        <v>19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</row>
    <row r="377" spans="1:11" s="38" customFormat="1" ht="56.25">
      <c r="A377" s="132"/>
      <c r="B377" s="102"/>
      <c r="C377" s="34" t="s">
        <v>20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</row>
    <row r="378" spans="1:11" s="38" customFormat="1" ht="93.75">
      <c r="A378" s="132"/>
      <c r="B378" s="102"/>
      <c r="C378" s="35" t="s">
        <v>21</v>
      </c>
      <c r="D378" s="27">
        <v>0</v>
      </c>
      <c r="E378" s="27">
        <v>0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</row>
    <row r="379" spans="1:11" s="38" customFormat="1" ht="37.5">
      <c r="A379" s="132"/>
      <c r="B379" s="102"/>
      <c r="C379" s="34" t="s">
        <v>22</v>
      </c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</row>
    <row r="380" spans="1:11" s="38" customFormat="1" ht="56.25">
      <c r="A380" s="132"/>
      <c r="B380" s="103"/>
      <c r="C380" s="34" t="s">
        <v>23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</row>
    <row r="381" spans="1:11" s="38" customFormat="1">
      <c r="A381" s="132"/>
      <c r="B381" s="101" t="s">
        <v>26</v>
      </c>
      <c r="C381" s="34" t="s">
        <v>17</v>
      </c>
      <c r="D381" s="27">
        <f t="shared" ref="D381:K381" si="29">D382+D384+D386+D387</f>
        <v>0</v>
      </c>
      <c r="E381" s="27">
        <f t="shared" si="29"/>
        <v>0</v>
      </c>
      <c r="F381" s="27">
        <f t="shared" si="29"/>
        <v>0</v>
      </c>
      <c r="G381" s="27">
        <f t="shared" si="29"/>
        <v>0</v>
      </c>
      <c r="H381" s="27">
        <f t="shared" si="29"/>
        <v>0</v>
      </c>
      <c r="I381" s="27">
        <f t="shared" si="29"/>
        <v>0</v>
      </c>
      <c r="J381" s="27">
        <f t="shared" si="29"/>
        <v>0</v>
      </c>
      <c r="K381" s="27">
        <f t="shared" si="29"/>
        <v>0</v>
      </c>
    </row>
    <row r="382" spans="1:11" s="38" customFormat="1" ht="37.5">
      <c r="A382" s="132"/>
      <c r="B382" s="102"/>
      <c r="C382" s="34" t="s">
        <v>18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</row>
    <row r="383" spans="1:11" s="38" customFormat="1" ht="75">
      <c r="A383" s="132"/>
      <c r="B383" s="102"/>
      <c r="C383" s="35" t="s">
        <v>19</v>
      </c>
      <c r="D383" s="27">
        <v>0</v>
      </c>
      <c r="E383" s="27">
        <v>0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</row>
    <row r="384" spans="1:11" s="38" customFormat="1" ht="56.25">
      <c r="A384" s="132"/>
      <c r="B384" s="102"/>
      <c r="C384" s="34" t="s">
        <v>20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</row>
    <row r="385" spans="1:11" s="38" customFormat="1" ht="93.75">
      <c r="A385" s="132"/>
      <c r="B385" s="102"/>
      <c r="C385" s="35" t="s">
        <v>21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</row>
    <row r="386" spans="1:11" s="38" customFormat="1" ht="37.5">
      <c r="A386" s="132"/>
      <c r="B386" s="102"/>
      <c r="C386" s="34" t="s">
        <v>22</v>
      </c>
      <c r="D386" s="27">
        <v>0</v>
      </c>
      <c r="E386" s="27">
        <v>0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</row>
    <row r="387" spans="1:11" s="38" customFormat="1" ht="56.25">
      <c r="A387" s="133"/>
      <c r="B387" s="103"/>
      <c r="C387" s="34" t="s">
        <v>23</v>
      </c>
      <c r="D387" s="27">
        <v>0</v>
      </c>
      <c r="E387" s="27">
        <v>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</row>
    <row r="388" spans="1:11" s="38" customFormat="1">
      <c r="A388" s="131"/>
      <c r="B388" s="101"/>
      <c r="C388" s="34" t="s">
        <v>17</v>
      </c>
      <c r="D388" s="27">
        <f>D389+D390+D391+D392</f>
        <v>0</v>
      </c>
      <c r="E388" s="27">
        <f>E389+E390+E391+E392</f>
        <v>0</v>
      </c>
      <c r="F388" s="27">
        <f>F389+F390+F391+F392</f>
        <v>0</v>
      </c>
      <c r="G388" s="27"/>
      <c r="H388" s="27">
        <f>H389+H390+H391+H392</f>
        <v>0</v>
      </c>
      <c r="I388" s="25" t="e">
        <f t="shared" ref="I388:I399" si="30">G388/D388*100</f>
        <v>#DIV/0!</v>
      </c>
      <c r="J388" s="25" t="e">
        <f t="shared" ref="J388:J399" si="31">G388/E388*100</f>
        <v>#DIV/0!</v>
      </c>
      <c r="K388" s="25" t="e">
        <f t="shared" ref="K388:K399" si="32">G388/F388*100</f>
        <v>#DIV/0!</v>
      </c>
    </row>
    <row r="389" spans="1:11" s="38" customFormat="1" ht="37.5">
      <c r="A389" s="132"/>
      <c r="B389" s="102"/>
      <c r="C389" s="34" t="s">
        <v>18</v>
      </c>
      <c r="D389" s="27">
        <v>0</v>
      </c>
      <c r="E389" s="27">
        <v>0</v>
      </c>
      <c r="F389" s="27">
        <v>0</v>
      </c>
      <c r="G389" s="27"/>
      <c r="H389" s="27">
        <v>0</v>
      </c>
      <c r="I389" s="25" t="e">
        <f t="shared" si="30"/>
        <v>#DIV/0!</v>
      </c>
      <c r="J389" s="25" t="e">
        <f t="shared" si="31"/>
        <v>#DIV/0!</v>
      </c>
      <c r="K389" s="25" t="e">
        <f t="shared" si="32"/>
        <v>#DIV/0!</v>
      </c>
    </row>
    <row r="390" spans="1:11" s="38" customFormat="1" ht="56.25">
      <c r="A390" s="132"/>
      <c r="B390" s="102"/>
      <c r="C390" s="34" t="s">
        <v>20</v>
      </c>
      <c r="D390" s="27">
        <v>0</v>
      </c>
      <c r="E390" s="27">
        <v>0</v>
      </c>
      <c r="F390" s="27">
        <v>0</v>
      </c>
      <c r="G390" s="27"/>
      <c r="H390" s="27">
        <v>0</v>
      </c>
      <c r="I390" s="25" t="e">
        <f t="shared" si="30"/>
        <v>#DIV/0!</v>
      </c>
      <c r="J390" s="25" t="e">
        <f t="shared" si="31"/>
        <v>#DIV/0!</v>
      </c>
      <c r="K390" s="25" t="e">
        <f t="shared" si="32"/>
        <v>#DIV/0!</v>
      </c>
    </row>
    <row r="391" spans="1:11" s="38" customFormat="1" ht="37.5">
      <c r="A391" s="132"/>
      <c r="B391" s="102"/>
      <c r="C391" s="34" t="s">
        <v>22</v>
      </c>
      <c r="D391" s="27">
        <v>0</v>
      </c>
      <c r="E391" s="27">
        <v>0</v>
      </c>
      <c r="F391" s="27">
        <v>0</v>
      </c>
      <c r="G391" s="27"/>
      <c r="H391" s="27">
        <v>0</v>
      </c>
      <c r="I391" s="25" t="e">
        <f t="shared" si="30"/>
        <v>#DIV/0!</v>
      </c>
      <c r="J391" s="25" t="e">
        <f t="shared" si="31"/>
        <v>#DIV/0!</v>
      </c>
      <c r="K391" s="25" t="e">
        <f t="shared" si="32"/>
        <v>#DIV/0!</v>
      </c>
    </row>
    <row r="392" spans="1:11" s="38" customFormat="1" ht="56.25">
      <c r="A392" s="133"/>
      <c r="B392" s="103"/>
      <c r="C392" s="34" t="s">
        <v>23</v>
      </c>
      <c r="D392" s="27">
        <v>0</v>
      </c>
      <c r="E392" s="27">
        <v>0</v>
      </c>
      <c r="F392" s="27">
        <v>0</v>
      </c>
      <c r="G392" s="27"/>
      <c r="H392" s="27">
        <v>0</v>
      </c>
      <c r="I392" s="25" t="e">
        <f t="shared" si="30"/>
        <v>#DIV/0!</v>
      </c>
      <c r="J392" s="25" t="e">
        <f t="shared" si="31"/>
        <v>#DIV/0!</v>
      </c>
      <c r="K392" s="25" t="e">
        <f t="shared" si="32"/>
        <v>#DIV/0!</v>
      </c>
    </row>
    <row r="393" spans="1:11" s="38" customFormat="1">
      <c r="A393" s="131"/>
      <c r="B393" s="101"/>
      <c r="C393" s="34" t="s">
        <v>17</v>
      </c>
      <c r="D393" s="27">
        <f>D394+D395+D396+D397</f>
        <v>0</v>
      </c>
      <c r="E393" s="27">
        <f>E394+E395+E396+E397</f>
        <v>0</v>
      </c>
      <c r="F393" s="27">
        <f>F394+F395+F396+F397</f>
        <v>0</v>
      </c>
      <c r="G393" s="27"/>
      <c r="H393" s="27">
        <f>H394+H395+H396+H397</f>
        <v>0</v>
      </c>
      <c r="I393" s="25" t="e">
        <f t="shared" si="30"/>
        <v>#DIV/0!</v>
      </c>
      <c r="J393" s="25" t="e">
        <f t="shared" si="31"/>
        <v>#DIV/0!</v>
      </c>
      <c r="K393" s="25" t="e">
        <f t="shared" si="32"/>
        <v>#DIV/0!</v>
      </c>
    </row>
    <row r="394" spans="1:11" s="38" customFormat="1" ht="37.5">
      <c r="A394" s="132"/>
      <c r="B394" s="102"/>
      <c r="C394" s="34" t="s">
        <v>18</v>
      </c>
      <c r="D394" s="27">
        <v>0</v>
      </c>
      <c r="E394" s="27">
        <v>0</v>
      </c>
      <c r="F394" s="27">
        <v>0</v>
      </c>
      <c r="G394" s="27"/>
      <c r="H394" s="27">
        <v>0</v>
      </c>
      <c r="I394" s="25" t="e">
        <f t="shared" si="30"/>
        <v>#DIV/0!</v>
      </c>
      <c r="J394" s="25" t="e">
        <f t="shared" si="31"/>
        <v>#DIV/0!</v>
      </c>
      <c r="K394" s="25" t="e">
        <f t="shared" si="32"/>
        <v>#DIV/0!</v>
      </c>
    </row>
    <row r="395" spans="1:11" s="38" customFormat="1" ht="56.25">
      <c r="A395" s="132"/>
      <c r="B395" s="102"/>
      <c r="C395" s="34" t="s">
        <v>20</v>
      </c>
      <c r="D395" s="27">
        <v>0</v>
      </c>
      <c r="E395" s="27">
        <v>0</v>
      </c>
      <c r="F395" s="27">
        <v>0</v>
      </c>
      <c r="G395" s="27"/>
      <c r="H395" s="27">
        <v>0</v>
      </c>
      <c r="I395" s="25" t="e">
        <f t="shared" si="30"/>
        <v>#DIV/0!</v>
      </c>
      <c r="J395" s="25" t="e">
        <f t="shared" si="31"/>
        <v>#DIV/0!</v>
      </c>
      <c r="K395" s="25" t="e">
        <f t="shared" si="32"/>
        <v>#DIV/0!</v>
      </c>
    </row>
    <row r="396" spans="1:11" s="38" customFormat="1" ht="37.5">
      <c r="A396" s="132"/>
      <c r="B396" s="102"/>
      <c r="C396" s="34" t="s">
        <v>22</v>
      </c>
      <c r="D396" s="27">
        <v>0</v>
      </c>
      <c r="E396" s="27">
        <v>0</v>
      </c>
      <c r="F396" s="27">
        <v>0</v>
      </c>
      <c r="G396" s="27"/>
      <c r="H396" s="27">
        <v>0</v>
      </c>
      <c r="I396" s="25" t="e">
        <f t="shared" si="30"/>
        <v>#DIV/0!</v>
      </c>
      <c r="J396" s="25" t="e">
        <f t="shared" si="31"/>
        <v>#DIV/0!</v>
      </c>
      <c r="K396" s="25" t="e">
        <f t="shared" si="32"/>
        <v>#DIV/0!</v>
      </c>
    </row>
    <row r="397" spans="1:11" s="38" customFormat="1" ht="56.25">
      <c r="A397" s="133"/>
      <c r="B397" s="103"/>
      <c r="C397" s="34" t="s">
        <v>23</v>
      </c>
      <c r="D397" s="27">
        <v>0</v>
      </c>
      <c r="E397" s="27">
        <v>0</v>
      </c>
      <c r="F397" s="27">
        <v>0</v>
      </c>
      <c r="G397" s="27"/>
      <c r="H397" s="27">
        <v>0</v>
      </c>
      <c r="I397" s="25" t="e">
        <f t="shared" si="30"/>
        <v>#DIV/0!</v>
      </c>
      <c r="J397" s="25" t="e">
        <f t="shared" si="31"/>
        <v>#DIV/0!</v>
      </c>
      <c r="K397" s="25" t="e">
        <f t="shared" si="32"/>
        <v>#DIV/0!</v>
      </c>
    </row>
    <row r="398" spans="1:11" s="38" customFormat="1">
      <c r="A398" s="131" t="s">
        <v>69</v>
      </c>
      <c r="B398" s="101" t="s">
        <v>26</v>
      </c>
      <c r="C398" s="33" t="s">
        <v>17</v>
      </c>
      <c r="D398" s="24">
        <f>D399+D401+D403+D404</f>
        <v>4415.3</v>
      </c>
      <c r="E398" s="24">
        <f>E399+E401+E403+E404</f>
        <v>4415.3</v>
      </c>
      <c r="F398" s="24">
        <f>F399+F401+F403+F404</f>
        <v>4194.5</v>
      </c>
      <c r="G398" s="24">
        <f>G399+G401+G403+G404</f>
        <v>2278.5</v>
      </c>
      <c r="H398" s="24">
        <f>H399+H401+H403+H404</f>
        <v>2278.5</v>
      </c>
      <c r="I398" s="25">
        <f t="shared" si="30"/>
        <v>51.604647475822709</v>
      </c>
      <c r="J398" s="25">
        <f t="shared" si="31"/>
        <v>51.604647475822709</v>
      </c>
      <c r="K398" s="25">
        <f t="shared" si="32"/>
        <v>54.321134819406367</v>
      </c>
    </row>
    <row r="399" spans="1:11" ht="37.5">
      <c r="A399" s="132"/>
      <c r="B399" s="102"/>
      <c r="C399" s="34" t="s">
        <v>18</v>
      </c>
      <c r="D399" s="27">
        <v>4415.3</v>
      </c>
      <c r="E399" s="27">
        <v>4415.3</v>
      </c>
      <c r="F399" s="27">
        <v>4194.5</v>
      </c>
      <c r="G399" s="27">
        <v>2278.5</v>
      </c>
      <c r="H399" s="27">
        <v>2278.5</v>
      </c>
      <c r="I399" s="25">
        <f t="shared" si="30"/>
        <v>51.604647475822709</v>
      </c>
      <c r="J399" s="25">
        <f t="shared" si="31"/>
        <v>51.604647475822709</v>
      </c>
      <c r="K399" s="25">
        <f t="shared" si="32"/>
        <v>54.321134819406367</v>
      </c>
    </row>
    <row r="400" spans="1:11" ht="75">
      <c r="A400" s="132"/>
      <c r="B400" s="102"/>
      <c r="C400" s="35" t="s">
        <v>19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</row>
    <row r="401" spans="1:11" ht="56.25">
      <c r="A401" s="132"/>
      <c r="B401" s="102"/>
      <c r="C401" s="34" t="s">
        <v>20</v>
      </c>
      <c r="D401" s="27">
        <v>0</v>
      </c>
      <c r="E401" s="27">
        <v>0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</row>
    <row r="402" spans="1:11" ht="93.75">
      <c r="A402" s="132"/>
      <c r="B402" s="102"/>
      <c r="C402" s="35" t="s">
        <v>21</v>
      </c>
      <c r="D402" s="27">
        <v>0</v>
      </c>
      <c r="E402" s="27">
        <v>0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</row>
    <row r="403" spans="1:11" ht="37.5">
      <c r="A403" s="132"/>
      <c r="B403" s="102"/>
      <c r="C403" s="34" t="s">
        <v>22</v>
      </c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</row>
    <row r="404" spans="1:11" ht="56.25">
      <c r="A404" s="133"/>
      <c r="B404" s="103"/>
      <c r="C404" s="34" t="s">
        <v>23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</row>
    <row r="405" spans="1:11">
      <c r="A405" s="131" t="s">
        <v>70</v>
      </c>
      <c r="B405" s="101" t="s">
        <v>26</v>
      </c>
      <c r="C405" s="34" t="s">
        <v>17</v>
      </c>
      <c r="D405" s="27">
        <f>D406+D408+D410+D411</f>
        <v>3000</v>
      </c>
      <c r="E405" s="27">
        <f>E406+E408+E410+E411</f>
        <v>3000</v>
      </c>
      <c r="F405" s="27">
        <f>F406+F408+F410+F411</f>
        <v>0</v>
      </c>
      <c r="G405" s="27">
        <f>G406+G408+G410+G411</f>
        <v>0</v>
      </c>
      <c r="H405" s="27">
        <f>H406+H408+H410+H411</f>
        <v>0</v>
      </c>
      <c r="I405" s="25">
        <f>G405/D405*100</f>
        <v>0</v>
      </c>
      <c r="J405" s="25">
        <f>G405/E405*100</f>
        <v>0</v>
      </c>
      <c r="K405" s="25" t="e">
        <f>G405/F405*100</f>
        <v>#DIV/0!</v>
      </c>
    </row>
    <row r="406" spans="1:11" ht="37.5">
      <c r="A406" s="132"/>
      <c r="B406" s="102"/>
      <c r="C406" s="34" t="s">
        <v>18</v>
      </c>
      <c r="D406" s="27">
        <v>3000</v>
      </c>
      <c r="E406" s="27">
        <v>3000</v>
      </c>
      <c r="F406" s="27">
        <v>0</v>
      </c>
      <c r="G406" s="27">
        <v>0</v>
      </c>
      <c r="H406" s="27">
        <v>0</v>
      </c>
      <c r="I406" s="25">
        <f>G406/D406*100</f>
        <v>0</v>
      </c>
      <c r="J406" s="25">
        <f>G406/E406*100</f>
        <v>0</v>
      </c>
      <c r="K406" s="25" t="e">
        <f>G406/F406*100</f>
        <v>#DIV/0!</v>
      </c>
    </row>
    <row r="407" spans="1:11" ht="75">
      <c r="A407" s="132"/>
      <c r="B407" s="102"/>
      <c r="C407" s="35" t="s">
        <v>19</v>
      </c>
      <c r="D407" s="27">
        <v>0</v>
      </c>
      <c r="E407" s="27">
        <v>0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</row>
    <row r="408" spans="1:11" ht="56.25">
      <c r="A408" s="132"/>
      <c r="B408" s="102"/>
      <c r="C408" s="34" t="s">
        <v>20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</row>
    <row r="409" spans="1:11" ht="93.75">
      <c r="A409" s="132"/>
      <c r="B409" s="102"/>
      <c r="C409" s="35" t="s">
        <v>21</v>
      </c>
      <c r="D409" s="27">
        <v>0</v>
      </c>
      <c r="E409" s="27">
        <v>0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</row>
    <row r="410" spans="1:11" ht="37.5">
      <c r="A410" s="132"/>
      <c r="B410" s="102"/>
      <c r="C410" s="34" t="s">
        <v>22</v>
      </c>
      <c r="D410" s="27">
        <v>0</v>
      </c>
      <c r="E410" s="27">
        <v>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</row>
    <row r="411" spans="1:11" ht="56.25">
      <c r="A411" s="133"/>
      <c r="B411" s="103"/>
      <c r="C411" s="34" t="s">
        <v>23</v>
      </c>
      <c r="D411" s="27">
        <v>0</v>
      </c>
      <c r="E411" s="27">
        <v>0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</row>
    <row r="412" spans="1:11">
      <c r="A412" s="143" t="s">
        <v>71</v>
      </c>
      <c r="B412" s="110" t="s">
        <v>72</v>
      </c>
      <c r="C412" s="33" t="s">
        <v>17</v>
      </c>
      <c r="D412" s="24">
        <f>D413+D415+D417+D418</f>
        <v>720</v>
      </c>
      <c r="E412" s="24">
        <f>E413+E415+E417+E418</f>
        <v>880.9</v>
      </c>
      <c r="F412" s="24">
        <f>F413+F415+F417+F418</f>
        <v>720</v>
      </c>
      <c r="G412" s="24">
        <f>G413+G415+G417+G418</f>
        <v>480</v>
      </c>
      <c r="H412" s="24">
        <f>H413+H415+H417+H418</f>
        <v>480</v>
      </c>
      <c r="I412" s="25">
        <f>G412/D412*100</f>
        <v>66.666666666666657</v>
      </c>
      <c r="J412" s="25">
        <f>G412/E412*100</f>
        <v>54.489726416165283</v>
      </c>
      <c r="K412" s="25">
        <f>G412/F412*100</f>
        <v>66.666666666666657</v>
      </c>
    </row>
    <row r="413" spans="1:11" ht="37.5">
      <c r="A413" s="144"/>
      <c r="B413" s="111"/>
      <c r="C413" s="34" t="s">
        <v>18</v>
      </c>
      <c r="D413" s="27">
        <v>720</v>
      </c>
      <c r="E413" s="27">
        <v>880.9</v>
      </c>
      <c r="F413" s="27">
        <v>720</v>
      </c>
      <c r="G413" s="27">
        <v>480</v>
      </c>
      <c r="H413" s="27">
        <v>480</v>
      </c>
      <c r="I413" s="25">
        <f>G413/D413*100</f>
        <v>66.666666666666657</v>
      </c>
      <c r="J413" s="25">
        <f>G413/E413*100</f>
        <v>54.489726416165283</v>
      </c>
      <c r="K413" s="25">
        <f>G413/F413*100</f>
        <v>66.666666666666657</v>
      </c>
    </row>
    <row r="414" spans="1:11" ht="75">
      <c r="A414" s="144"/>
      <c r="B414" s="111"/>
      <c r="C414" s="35" t="s">
        <v>19</v>
      </c>
      <c r="D414" s="27">
        <v>0</v>
      </c>
      <c r="E414" s="27">
        <v>0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</row>
    <row r="415" spans="1:11" ht="56.25">
      <c r="A415" s="144"/>
      <c r="B415" s="111"/>
      <c r="C415" s="34" t="s">
        <v>20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</row>
    <row r="416" spans="1:11" ht="93.75">
      <c r="A416" s="144"/>
      <c r="B416" s="111"/>
      <c r="C416" s="35" t="s">
        <v>21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</row>
    <row r="417" spans="1:11" ht="37.5">
      <c r="A417" s="144"/>
      <c r="B417" s="111"/>
      <c r="C417" s="34" t="s">
        <v>22</v>
      </c>
      <c r="D417" s="27">
        <v>0</v>
      </c>
      <c r="E417" s="27">
        <v>0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</row>
    <row r="418" spans="1:11" ht="56.25">
      <c r="A418" s="145"/>
      <c r="B418" s="112"/>
      <c r="C418" s="34" t="s">
        <v>23</v>
      </c>
      <c r="D418" s="27">
        <v>0</v>
      </c>
      <c r="E418" s="27">
        <v>0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</row>
    <row r="419" spans="1:11">
      <c r="A419" s="143" t="s">
        <v>73</v>
      </c>
      <c r="B419" s="110" t="s">
        <v>72</v>
      </c>
      <c r="C419" s="33" t="s">
        <v>17</v>
      </c>
      <c r="D419" s="24">
        <f>D420+D422+D424+D425</f>
        <v>750</v>
      </c>
      <c r="E419" s="24">
        <f>E420+E422+E424+E425</f>
        <v>690</v>
      </c>
      <c r="F419" s="24">
        <f>F420+F422+F424+F425</f>
        <v>750</v>
      </c>
      <c r="G419" s="24">
        <f>G420+G422+G424+G425</f>
        <v>500</v>
      </c>
      <c r="H419" s="24">
        <f>H420+H422+H424+H425</f>
        <v>500</v>
      </c>
      <c r="I419" s="25">
        <f>G419/D419*100</f>
        <v>66.666666666666657</v>
      </c>
      <c r="J419" s="25">
        <f>G419/E419*100</f>
        <v>72.463768115942031</v>
      </c>
      <c r="K419" s="25">
        <f>G419/F419*100</f>
        <v>66.666666666666657</v>
      </c>
    </row>
    <row r="420" spans="1:11" ht="37.5">
      <c r="A420" s="144"/>
      <c r="B420" s="111"/>
      <c r="C420" s="34" t="s">
        <v>18</v>
      </c>
      <c r="D420" s="27">
        <v>750</v>
      </c>
      <c r="E420" s="27">
        <v>690</v>
      </c>
      <c r="F420" s="27">
        <v>750</v>
      </c>
      <c r="G420" s="27">
        <v>500</v>
      </c>
      <c r="H420" s="27">
        <v>500</v>
      </c>
      <c r="I420" s="25">
        <f>G420/D420*100</f>
        <v>66.666666666666657</v>
      </c>
      <c r="J420" s="25">
        <f>G420/E420*100</f>
        <v>72.463768115942031</v>
      </c>
      <c r="K420" s="25">
        <f>G420/F420*100</f>
        <v>66.666666666666657</v>
      </c>
    </row>
    <row r="421" spans="1:11" ht="75">
      <c r="A421" s="144"/>
      <c r="B421" s="111"/>
      <c r="C421" s="35" t="s">
        <v>19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</row>
    <row r="422" spans="1:11" ht="56.25">
      <c r="A422" s="144"/>
      <c r="B422" s="111"/>
      <c r="C422" s="34" t="s">
        <v>20</v>
      </c>
      <c r="D422" s="27">
        <v>0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</row>
    <row r="423" spans="1:11" ht="93.75">
      <c r="A423" s="144"/>
      <c r="B423" s="111"/>
      <c r="C423" s="35" t="s">
        <v>21</v>
      </c>
      <c r="D423" s="27">
        <v>0</v>
      </c>
      <c r="E423" s="27">
        <v>0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</row>
    <row r="424" spans="1:11" ht="37.5">
      <c r="A424" s="144"/>
      <c r="B424" s="111"/>
      <c r="C424" s="34" t="s">
        <v>22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</row>
    <row r="425" spans="1:11" ht="56.25">
      <c r="A425" s="145"/>
      <c r="B425" s="112"/>
      <c r="C425" s="34" t="s">
        <v>23</v>
      </c>
      <c r="D425" s="27">
        <v>0</v>
      </c>
      <c r="E425" s="27">
        <v>0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</row>
    <row r="426" spans="1:11">
      <c r="A426" s="113" t="s">
        <v>74</v>
      </c>
      <c r="B426" s="101" t="s">
        <v>25</v>
      </c>
      <c r="C426" s="33" t="s">
        <v>17</v>
      </c>
      <c r="D426" s="24">
        <f>D427+D429+D431+D432</f>
        <v>4932.8</v>
      </c>
      <c r="E426" s="24">
        <f>E427+E429+E431+E432</f>
        <v>8000</v>
      </c>
      <c r="F426" s="24">
        <f>F427+F429+F431+F432</f>
        <v>3679.1</v>
      </c>
      <c r="G426" s="24">
        <f>G427+G429+G431+G432</f>
        <v>3679.1</v>
      </c>
      <c r="H426" s="24">
        <f>H427+H429+H431+H432</f>
        <v>3679.1</v>
      </c>
      <c r="I426" s="25">
        <f>G426/D426*100</f>
        <v>74.584414531300681</v>
      </c>
      <c r="J426" s="25">
        <f>G426/E426*100</f>
        <v>45.988750000000003</v>
      </c>
      <c r="K426" s="25">
        <f>G426/F426*100</f>
        <v>100</v>
      </c>
    </row>
    <row r="427" spans="1:11" ht="37.5">
      <c r="A427" s="114"/>
      <c r="B427" s="102"/>
      <c r="C427" s="34" t="s">
        <v>18</v>
      </c>
      <c r="D427" s="27">
        <f>D434+D441</f>
        <v>4932.8</v>
      </c>
      <c r="E427" s="27">
        <f>E434+E441</f>
        <v>8000</v>
      </c>
      <c r="F427" s="27">
        <f>F434+F441</f>
        <v>3679.1</v>
      </c>
      <c r="G427" s="27">
        <f>G434+G441</f>
        <v>3679.1</v>
      </c>
      <c r="H427" s="27">
        <f>H434+H441</f>
        <v>3679.1</v>
      </c>
      <c r="I427" s="25">
        <f>G427/D427*100</f>
        <v>74.584414531300681</v>
      </c>
      <c r="J427" s="25">
        <f>G427/E427*100</f>
        <v>45.988750000000003</v>
      </c>
      <c r="K427" s="25">
        <f>G427/F427*100</f>
        <v>100</v>
      </c>
    </row>
    <row r="428" spans="1:11" ht="75">
      <c r="A428" s="114"/>
      <c r="B428" s="102"/>
      <c r="C428" s="35" t="s">
        <v>19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</row>
    <row r="429" spans="1:11" ht="56.25">
      <c r="A429" s="114"/>
      <c r="B429" s="102"/>
      <c r="C429" s="34" t="s">
        <v>20</v>
      </c>
      <c r="D429" s="27">
        <v>0</v>
      </c>
      <c r="E429" s="27">
        <v>0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</row>
    <row r="430" spans="1:11" ht="93.75">
      <c r="A430" s="114"/>
      <c r="B430" s="102"/>
      <c r="C430" s="35" t="s">
        <v>21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</row>
    <row r="431" spans="1:11" ht="37.5">
      <c r="A431" s="114"/>
      <c r="B431" s="102"/>
      <c r="C431" s="34" t="s">
        <v>22</v>
      </c>
      <c r="D431" s="27">
        <v>0</v>
      </c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</row>
    <row r="432" spans="1:11" ht="56.25">
      <c r="A432" s="115"/>
      <c r="B432" s="103"/>
      <c r="C432" s="34" t="s">
        <v>23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</row>
    <row r="433" spans="1:11">
      <c r="A433" s="107" t="s">
        <v>75</v>
      </c>
      <c r="B433" s="110"/>
      <c r="C433" s="33" t="s">
        <v>17</v>
      </c>
      <c r="D433" s="24">
        <f>D434+D436+D438+D439</f>
        <v>4432.8</v>
      </c>
      <c r="E433" s="24">
        <f>E434+E436+E438+E439</f>
        <v>7500</v>
      </c>
      <c r="F433" s="24">
        <f>F434+F436+F438+F439</f>
        <v>3679.1</v>
      </c>
      <c r="G433" s="24">
        <f>G434+G436+G438+G439</f>
        <v>3679.1</v>
      </c>
      <c r="H433" s="24">
        <f>H434+H436+H438+H439</f>
        <v>3679.1</v>
      </c>
      <c r="I433" s="25">
        <f>G433/D433*100</f>
        <v>82.997202670998007</v>
      </c>
      <c r="J433" s="25">
        <f>G433/E433*100</f>
        <v>49.054666666666662</v>
      </c>
      <c r="K433" s="25">
        <f>G433/F433*100</f>
        <v>100</v>
      </c>
    </row>
    <row r="434" spans="1:11" ht="37.5">
      <c r="A434" s="108"/>
      <c r="B434" s="111"/>
      <c r="C434" s="34" t="s">
        <v>18</v>
      </c>
      <c r="D434" s="27">
        <v>4432.8</v>
      </c>
      <c r="E434" s="27">
        <v>7500</v>
      </c>
      <c r="F434" s="27">
        <v>3679.1</v>
      </c>
      <c r="G434" s="27">
        <v>3679.1</v>
      </c>
      <c r="H434" s="27">
        <v>3679.1</v>
      </c>
      <c r="I434" s="25">
        <f>G434/D434*100</f>
        <v>82.997202670998007</v>
      </c>
      <c r="J434" s="25">
        <f>G434/E434*100</f>
        <v>49.054666666666662</v>
      </c>
      <c r="K434" s="25">
        <f>G434/F434*100</f>
        <v>100</v>
      </c>
    </row>
    <row r="435" spans="1:11" ht="75">
      <c r="A435" s="108"/>
      <c r="B435" s="111"/>
      <c r="C435" s="35" t="s">
        <v>19</v>
      </c>
      <c r="D435" s="27">
        <v>0</v>
      </c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</row>
    <row r="436" spans="1:11" ht="56.25">
      <c r="A436" s="108"/>
      <c r="B436" s="111"/>
      <c r="C436" s="34" t="s">
        <v>20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</row>
    <row r="437" spans="1:11" ht="93.75">
      <c r="A437" s="108"/>
      <c r="B437" s="111"/>
      <c r="C437" s="35" t="s">
        <v>21</v>
      </c>
      <c r="D437" s="27">
        <v>0</v>
      </c>
      <c r="E437" s="27">
        <v>0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</row>
    <row r="438" spans="1:11" ht="37.5">
      <c r="A438" s="108"/>
      <c r="B438" s="111"/>
      <c r="C438" s="34" t="s">
        <v>22</v>
      </c>
      <c r="D438" s="27">
        <v>0</v>
      </c>
      <c r="E438" s="27">
        <v>0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</row>
    <row r="439" spans="1:11" ht="56.25">
      <c r="A439" s="109"/>
      <c r="B439" s="112"/>
      <c r="C439" s="34" t="s">
        <v>23</v>
      </c>
      <c r="D439" s="27">
        <v>0</v>
      </c>
      <c r="E439" s="27">
        <v>0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</row>
    <row r="440" spans="1:11">
      <c r="A440" s="108" t="s">
        <v>76</v>
      </c>
      <c r="B440" s="111"/>
      <c r="C440" s="33" t="s">
        <v>17</v>
      </c>
      <c r="D440" s="24">
        <f>D441+D443+D445+D446</f>
        <v>500</v>
      </c>
      <c r="E440" s="24">
        <f>E441+E443+E445+E446</f>
        <v>500</v>
      </c>
      <c r="F440" s="24">
        <f>F441+F443+F445+F446</f>
        <v>0</v>
      </c>
      <c r="G440" s="24">
        <f>G441+G443+G445+G446</f>
        <v>0</v>
      </c>
      <c r="H440" s="24">
        <f>H441+H443+H445+H446</f>
        <v>0</v>
      </c>
      <c r="I440" s="25">
        <f>G440/D440*100</f>
        <v>0</v>
      </c>
      <c r="J440" s="25">
        <f>G440/E440*100</f>
        <v>0</v>
      </c>
      <c r="K440" s="25" t="e">
        <f>G440/F440*100</f>
        <v>#DIV/0!</v>
      </c>
    </row>
    <row r="441" spans="1:11" ht="37.5">
      <c r="A441" s="108"/>
      <c r="B441" s="111"/>
      <c r="C441" s="34" t="s">
        <v>18</v>
      </c>
      <c r="D441" s="27">
        <v>500</v>
      </c>
      <c r="E441" s="27">
        <v>500</v>
      </c>
      <c r="F441" s="27">
        <v>0</v>
      </c>
      <c r="G441" s="27">
        <v>0</v>
      </c>
      <c r="H441" s="27">
        <v>0</v>
      </c>
      <c r="I441" s="25">
        <f>G441/D441*100</f>
        <v>0</v>
      </c>
      <c r="J441" s="25">
        <f>G441/E441*100</f>
        <v>0</v>
      </c>
      <c r="K441" s="25" t="e">
        <f>G441/F441*100</f>
        <v>#DIV/0!</v>
      </c>
    </row>
    <row r="442" spans="1:11" ht="75">
      <c r="A442" s="108"/>
      <c r="B442" s="111"/>
      <c r="C442" s="35" t="s">
        <v>19</v>
      </c>
      <c r="D442" s="27">
        <v>0</v>
      </c>
      <c r="E442" s="27">
        <v>0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</row>
    <row r="443" spans="1:11" ht="56.25">
      <c r="A443" s="108"/>
      <c r="B443" s="111"/>
      <c r="C443" s="34" t="s">
        <v>20</v>
      </c>
      <c r="D443" s="27">
        <v>0</v>
      </c>
      <c r="E443" s="27">
        <v>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</row>
    <row r="444" spans="1:11" ht="93.75">
      <c r="A444" s="108"/>
      <c r="B444" s="111"/>
      <c r="C444" s="35" t="s">
        <v>21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</row>
    <row r="445" spans="1:11" ht="37.5">
      <c r="A445" s="108"/>
      <c r="B445" s="111"/>
      <c r="C445" s="34" t="s">
        <v>22</v>
      </c>
      <c r="D445" s="27">
        <v>0</v>
      </c>
      <c r="E445" s="27">
        <v>0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</row>
    <row r="446" spans="1:11" ht="56.25">
      <c r="A446" s="109"/>
      <c r="B446" s="112"/>
      <c r="C446" s="34" t="s">
        <v>23</v>
      </c>
      <c r="D446" s="27">
        <v>0</v>
      </c>
      <c r="E446" s="27">
        <v>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</row>
    <row r="447" spans="1:11">
      <c r="A447" s="146" t="s">
        <v>77</v>
      </c>
      <c r="B447" s="101" t="s">
        <v>25</v>
      </c>
      <c r="C447" s="33" t="s">
        <v>17</v>
      </c>
      <c r="D447" s="24">
        <f>D448+D450+D452+D453</f>
        <v>187200</v>
      </c>
      <c r="E447" s="24">
        <f>E448+E450+E452+E453</f>
        <v>175000</v>
      </c>
      <c r="F447" s="24">
        <f>F448+F450+F452+F453</f>
        <v>181300</v>
      </c>
      <c r="G447" s="24">
        <f>G448+G450+G452+G453</f>
        <v>178200</v>
      </c>
      <c r="H447" s="24">
        <f>H448+H450+H452+H453</f>
        <v>178200</v>
      </c>
      <c r="I447" s="25">
        <f>G447/D447*100</f>
        <v>95.192307692307693</v>
      </c>
      <c r="J447" s="25">
        <f>G447/E447*100</f>
        <v>101.82857142857142</v>
      </c>
      <c r="K447" s="25">
        <f>G447/F447*100</f>
        <v>98.290126861555436</v>
      </c>
    </row>
    <row r="448" spans="1:11" ht="37.5">
      <c r="A448" s="147"/>
      <c r="B448" s="102"/>
      <c r="C448" s="34" t="s">
        <v>18</v>
      </c>
      <c r="D448" s="27">
        <v>187200</v>
      </c>
      <c r="E448" s="27">
        <v>175000</v>
      </c>
      <c r="F448" s="27">
        <v>181300</v>
      </c>
      <c r="G448" s="27">
        <v>178200</v>
      </c>
      <c r="H448" s="27">
        <v>178200</v>
      </c>
      <c r="I448" s="25">
        <f>G448/D448*100</f>
        <v>95.192307692307693</v>
      </c>
      <c r="J448" s="25">
        <f>G448/E448*100</f>
        <v>101.82857142857142</v>
      </c>
      <c r="K448" s="25">
        <f>G448/F448*100</f>
        <v>98.290126861555436</v>
      </c>
    </row>
    <row r="449" spans="1:11" ht="75">
      <c r="A449" s="147"/>
      <c r="B449" s="102"/>
      <c r="C449" s="35" t="s">
        <v>19</v>
      </c>
      <c r="D449" s="27">
        <v>0</v>
      </c>
      <c r="E449" s="27">
        <v>0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</row>
    <row r="450" spans="1:11" ht="56.25">
      <c r="A450" s="147"/>
      <c r="B450" s="102"/>
      <c r="C450" s="34" t="s">
        <v>20</v>
      </c>
      <c r="D450" s="27">
        <v>0</v>
      </c>
      <c r="E450" s="27">
        <v>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</row>
    <row r="451" spans="1:11" ht="93.75">
      <c r="A451" s="147"/>
      <c r="B451" s="102"/>
      <c r="C451" s="35" t="s">
        <v>21</v>
      </c>
      <c r="D451" s="27">
        <v>0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</row>
    <row r="452" spans="1:11" ht="37.5">
      <c r="A452" s="147"/>
      <c r="B452" s="102"/>
      <c r="C452" s="34" t="s">
        <v>22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</row>
    <row r="453" spans="1:11" ht="56.25">
      <c r="A453" s="148"/>
      <c r="B453" s="103"/>
      <c r="C453" s="34" t="s">
        <v>23</v>
      </c>
      <c r="D453" s="27">
        <v>0</v>
      </c>
      <c r="E453" s="27">
        <v>0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</row>
    <row r="454" spans="1:11">
      <c r="A454" s="146" t="s">
        <v>78</v>
      </c>
      <c r="B454" s="110" t="s">
        <v>25</v>
      </c>
      <c r="C454" s="33" t="s">
        <v>17</v>
      </c>
      <c r="D454" s="24">
        <f>D455+D457+D459+D460</f>
        <v>1875</v>
      </c>
      <c r="E454" s="24">
        <f>E455+E457</f>
        <v>1875</v>
      </c>
      <c r="F454" s="24">
        <f>F455+F457+F459+F460</f>
        <v>1875</v>
      </c>
      <c r="G454" s="24">
        <f>G455+G457+G459+G460</f>
        <v>1875</v>
      </c>
      <c r="H454" s="24">
        <f>H455+H457+H459+H460</f>
        <v>1875</v>
      </c>
      <c r="I454" s="25">
        <f>G454/D454*100</f>
        <v>100</v>
      </c>
      <c r="J454" s="25">
        <f>G454/E454*100</f>
        <v>100</v>
      </c>
      <c r="K454" s="25">
        <f>G454/F454*100</f>
        <v>100</v>
      </c>
    </row>
    <row r="455" spans="1:11" ht="37.5">
      <c r="A455" s="147"/>
      <c r="B455" s="111"/>
      <c r="C455" s="34" t="s">
        <v>18</v>
      </c>
      <c r="D455" s="27">
        <v>300</v>
      </c>
      <c r="E455" s="27">
        <v>300</v>
      </c>
      <c r="F455" s="27">
        <v>300</v>
      </c>
      <c r="G455" s="27">
        <v>300</v>
      </c>
      <c r="H455" s="27">
        <v>300</v>
      </c>
      <c r="I455" s="25">
        <f>G455/D455*100</f>
        <v>100</v>
      </c>
      <c r="J455" s="25">
        <f>G455/E455*100</f>
        <v>100</v>
      </c>
      <c r="K455" s="25">
        <f>G455/F455*100</f>
        <v>100</v>
      </c>
    </row>
    <row r="456" spans="1:11" ht="75">
      <c r="A456" s="147"/>
      <c r="B456" s="111"/>
      <c r="C456" s="35" t="s">
        <v>19</v>
      </c>
      <c r="D456" s="27">
        <v>300</v>
      </c>
      <c r="E456" s="27">
        <v>300</v>
      </c>
      <c r="F456" s="27">
        <v>300</v>
      </c>
      <c r="G456" s="27">
        <f>G455</f>
        <v>300</v>
      </c>
      <c r="H456" s="27">
        <f>H455</f>
        <v>300</v>
      </c>
      <c r="I456" s="25">
        <f>G456/D456*100</f>
        <v>100</v>
      </c>
      <c r="J456" s="25">
        <f>G456/E456*100</f>
        <v>100</v>
      </c>
      <c r="K456" s="25">
        <f>G456/F456*100</f>
        <v>100</v>
      </c>
    </row>
    <row r="457" spans="1:11" ht="56.25">
      <c r="A457" s="147"/>
      <c r="B457" s="111"/>
      <c r="C457" s="34" t="s">
        <v>20</v>
      </c>
      <c r="D457" s="27">
        <v>1575</v>
      </c>
      <c r="E457" s="27">
        <v>1575</v>
      </c>
      <c r="F457" s="27">
        <v>1575</v>
      </c>
      <c r="G457" s="27">
        <v>1575</v>
      </c>
      <c r="H457" s="27">
        <v>1575</v>
      </c>
      <c r="I457" s="25">
        <f>G457/D457*100</f>
        <v>100</v>
      </c>
      <c r="J457" s="25">
        <f>G457/E457*100</f>
        <v>100</v>
      </c>
      <c r="K457" s="25">
        <f>G457/F457*100</f>
        <v>100</v>
      </c>
    </row>
    <row r="458" spans="1:11" ht="93.75">
      <c r="A458" s="147"/>
      <c r="B458" s="111"/>
      <c r="C458" s="35" t="s">
        <v>21</v>
      </c>
      <c r="D458" s="27">
        <v>1575</v>
      </c>
      <c r="E458" s="27">
        <v>1575</v>
      </c>
      <c r="F458" s="27">
        <v>1575</v>
      </c>
      <c r="G458" s="27">
        <f>G457</f>
        <v>1575</v>
      </c>
      <c r="H458" s="27">
        <f>H457</f>
        <v>1575</v>
      </c>
      <c r="I458" s="25">
        <f>G458/D458*100</f>
        <v>100</v>
      </c>
      <c r="J458" s="25">
        <f>G458/E458*100</f>
        <v>100</v>
      </c>
      <c r="K458" s="25">
        <f>G458/F458*100</f>
        <v>100</v>
      </c>
    </row>
    <row r="459" spans="1:11" ht="37.5">
      <c r="A459" s="147"/>
      <c r="B459" s="111"/>
      <c r="C459" s="34" t="s">
        <v>22</v>
      </c>
      <c r="D459" s="27">
        <v>0</v>
      </c>
      <c r="E459" s="27">
        <v>0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</row>
    <row r="460" spans="1:11" ht="56.25">
      <c r="A460" s="147"/>
      <c r="B460" s="112"/>
      <c r="C460" s="34" t="s">
        <v>23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</row>
    <row r="461" spans="1:11">
      <c r="A461" s="147"/>
      <c r="B461" s="101" t="s">
        <v>26</v>
      </c>
      <c r="C461" s="34" t="s">
        <v>17</v>
      </c>
      <c r="D461" s="27">
        <f>D462+D464+D466+D467</f>
        <v>10256</v>
      </c>
      <c r="E461" s="27">
        <f>E462+E464+E466+E467</f>
        <v>10256</v>
      </c>
      <c r="F461" s="27">
        <f>F462+F464+F466+F467</f>
        <v>10256</v>
      </c>
      <c r="G461" s="27">
        <f>G462+G464+G466+G467</f>
        <v>9181.2000000000007</v>
      </c>
      <c r="H461" s="27">
        <f>H462+H464+H466+H467</f>
        <v>9181.2000000000007</v>
      </c>
      <c r="I461" s="25">
        <f>G461/D461*100</f>
        <v>89.520280811232453</v>
      </c>
      <c r="J461" s="25">
        <f>G461/E461*100</f>
        <v>89.520280811232453</v>
      </c>
      <c r="K461" s="25">
        <f>G461/F461*100</f>
        <v>89.520280811232453</v>
      </c>
    </row>
    <row r="462" spans="1:11" ht="37.5">
      <c r="A462" s="147"/>
      <c r="B462" s="102"/>
      <c r="C462" s="34" t="s">
        <v>18</v>
      </c>
      <c r="D462" s="27">
        <v>1641</v>
      </c>
      <c r="E462" s="27">
        <v>1641</v>
      </c>
      <c r="F462" s="27">
        <v>1641</v>
      </c>
      <c r="G462" s="27">
        <v>1469</v>
      </c>
      <c r="H462" s="27">
        <v>1469</v>
      </c>
      <c r="I462" s="25">
        <f>G462/D462*100</f>
        <v>89.518586227909807</v>
      </c>
      <c r="J462" s="25">
        <f>G462/E462*100</f>
        <v>89.518586227909807</v>
      </c>
      <c r="K462" s="25">
        <f>G462/F462*100</f>
        <v>89.518586227909807</v>
      </c>
    </row>
    <row r="463" spans="1:11" ht="75">
      <c r="A463" s="147"/>
      <c r="B463" s="102"/>
      <c r="C463" s="35" t="s">
        <v>19</v>
      </c>
      <c r="D463" s="27">
        <f>D462</f>
        <v>1641</v>
      </c>
      <c r="E463" s="27">
        <f>E462</f>
        <v>1641</v>
      </c>
      <c r="F463" s="27">
        <f>F462</f>
        <v>1641</v>
      </c>
      <c r="G463" s="27">
        <f>G462</f>
        <v>1469</v>
      </c>
      <c r="H463" s="27">
        <f>H462</f>
        <v>1469</v>
      </c>
      <c r="I463" s="25">
        <f>G463/D463*100</f>
        <v>89.518586227909807</v>
      </c>
      <c r="J463" s="25">
        <f>G463/E463*100</f>
        <v>89.518586227909807</v>
      </c>
      <c r="K463" s="25">
        <f>G463/F463*100</f>
        <v>89.518586227909807</v>
      </c>
    </row>
    <row r="464" spans="1:11" ht="56.25">
      <c r="A464" s="147"/>
      <c r="B464" s="102"/>
      <c r="C464" s="34" t="s">
        <v>20</v>
      </c>
      <c r="D464" s="27">
        <v>8615</v>
      </c>
      <c r="E464" s="27">
        <v>8615</v>
      </c>
      <c r="F464" s="27">
        <v>8615</v>
      </c>
      <c r="G464" s="27">
        <v>7712.2</v>
      </c>
      <c r="H464" s="27">
        <v>7712.2</v>
      </c>
      <c r="I464" s="25">
        <f>G464/D464*100</f>
        <v>89.520603598374919</v>
      </c>
      <c r="J464" s="25">
        <f>G464/E464*100</f>
        <v>89.520603598374919</v>
      </c>
      <c r="K464" s="25">
        <f>G464/F464*100</f>
        <v>89.520603598374919</v>
      </c>
    </row>
    <row r="465" spans="1:11" ht="93.75">
      <c r="A465" s="147"/>
      <c r="B465" s="102"/>
      <c r="C465" s="35" t="s">
        <v>21</v>
      </c>
      <c r="D465" s="27">
        <f>D464</f>
        <v>8615</v>
      </c>
      <c r="E465" s="27">
        <f>E464</f>
        <v>8615</v>
      </c>
      <c r="F465" s="27">
        <f>F464</f>
        <v>8615</v>
      </c>
      <c r="G465" s="27">
        <f>G464</f>
        <v>7712.2</v>
      </c>
      <c r="H465" s="27">
        <f>H464</f>
        <v>7712.2</v>
      </c>
      <c r="I465" s="25">
        <f>G465/D465*100</f>
        <v>89.520603598374919</v>
      </c>
      <c r="J465" s="25">
        <f>G465/E465*100</f>
        <v>89.520603598374919</v>
      </c>
      <c r="K465" s="25">
        <f>G465/F465*100</f>
        <v>89.520603598374919</v>
      </c>
    </row>
    <row r="466" spans="1:11" ht="37.5">
      <c r="A466" s="147"/>
      <c r="B466" s="102"/>
      <c r="C466" s="34" t="s">
        <v>22</v>
      </c>
      <c r="D466" s="27">
        <v>0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</row>
    <row r="467" spans="1:11" ht="56.25">
      <c r="A467" s="148"/>
      <c r="B467" s="103"/>
      <c r="C467" s="34" t="s">
        <v>23</v>
      </c>
      <c r="D467" s="27">
        <v>0</v>
      </c>
      <c r="E467" s="27">
        <v>0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</row>
    <row r="468" spans="1:11">
      <c r="A468" s="113" t="s">
        <v>79</v>
      </c>
      <c r="B468" s="101" t="s">
        <v>25</v>
      </c>
      <c r="C468" s="23" t="s">
        <v>17</v>
      </c>
      <c r="D468" s="24">
        <f>D469+D473+D474</f>
        <v>2649</v>
      </c>
      <c r="E468" s="24">
        <f>E469+E473+E474</f>
        <v>2649</v>
      </c>
      <c r="F468" s="24">
        <f>F469+F473+F474</f>
        <v>2636</v>
      </c>
      <c r="G468" s="24">
        <f>G469+G473+G474</f>
        <v>1893.1000000000001</v>
      </c>
      <c r="H468" s="24">
        <f>H469+H473+H474</f>
        <v>1893.1000000000001</v>
      </c>
      <c r="I468" s="25">
        <f>G468/D468*100</f>
        <v>71.46470366175916</v>
      </c>
      <c r="J468" s="25">
        <f>G468/E468*100</f>
        <v>71.46470366175916</v>
      </c>
      <c r="K468" s="25">
        <f>G468/F468*100</f>
        <v>71.817147192716249</v>
      </c>
    </row>
    <row r="469" spans="1:11" ht="37.5">
      <c r="A469" s="114"/>
      <c r="B469" s="102"/>
      <c r="C469" s="26" t="s">
        <v>18</v>
      </c>
      <c r="D469" s="27">
        <f>D476+D483</f>
        <v>2649</v>
      </c>
      <c r="E469" s="27">
        <f>E476+E483</f>
        <v>2649</v>
      </c>
      <c r="F469" s="27">
        <f>F476+F483</f>
        <v>2636</v>
      </c>
      <c r="G469" s="27">
        <f>G476+G483</f>
        <v>1893.1000000000001</v>
      </c>
      <c r="H469" s="27">
        <f>H476+H483</f>
        <v>1893.1000000000001</v>
      </c>
      <c r="I469" s="25">
        <f>G469/D469*100</f>
        <v>71.46470366175916</v>
      </c>
      <c r="J469" s="25">
        <f>G469/E469*100</f>
        <v>71.46470366175916</v>
      </c>
      <c r="K469" s="25">
        <f>G469/F469*100</f>
        <v>71.817147192716249</v>
      </c>
    </row>
    <row r="470" spans="1:11" ht="75">
      <c r="A470" s="114"/>
      <c r="B470" s="102"/>
      <c r="C470" s="28" t="s">
        <v>19</v>
      </c>
      <c r="D470" s="27">
        <v>0</v>
      </c>
      <c r="E470" s="27">
        <v>0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</row>
    <row r="471" spans="1:11" ht="56.25">
      <c r="A471" s="114"/>
      <c r="B471" s="102"/>
      <c r="C471" s="26" t="s">
        <v>20</v>
      </c>
      <c r="D471" s="27">
        <v>0</v>
      </c>
      <c r="E471" s="27">
        <v>0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</row>
    <row r="472" spans="1:11" ht="93.75">
      <c r="A472" s="114"/>
      <c r="B472" s="102"/>
      <c r="C472" s="28" t="s">
        <v>21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</row>
    <row r="473" spans="1:11" ht="37.5">
      <c r="A473" s="114"/>
      <c r="B473" s="102"/>
      <c r="C473" s="26" t="s">
        <v>22</v>
      </c>
      <c r="D473" s="27">
        <f t="shared" ref="D473:H474" si="33">D480+D487</f>
        <v>0</v>
      </c>
      <c r="E473" s="27">
        <f t="shared" si="33"/>
        <v>0</v>
      </c>
      <c r="F473" s="27">
        <f t="shared" si="33"/>
        <v>0</v>
      </c>
      <c r="G473" s="27">
        <f t="shared" si="33"/>
        <v>0</v>
      </c>
      <c r="H473" s="27">
        <f t="shared" si="33"/>
        <v>0</v>
      </c>
      <c r="I473" s="25" t="e">
        <f>G473/D473*100</f>
        <v>#DIV/0!</v>
      </c>
      <c r="J473" s="25">
        <v>100</v>
      </c>
      <c r="K473" s="25">
        <v>100</v>
      </c>
    </row>
    <row r="474" spans="1:11" ht="56.25">
      <c r="A474" s="115"/>
      <c r="B474" s="103"/>
      <c r="C474" s="26" t="s">
        <v>23</v>
      </c>
      <c r="D474" s="27">
        <f t="shared" si="33"/>
        <v>0</v>
      </c>
      <c r="E474" s="27">
        <f t="shared" si="33"/>
        <v>0</v>
      </c>
      <c r="F474" s="27">
        <f t="shared" si="33"/>
        <v>0</v>
      </c>
      <c r="G474" s="27">
        <f t="shared" si="33"/>
        <v>0</v>
      </c>
      <c r="H474" s="27">
        <f t="shared" si="33"/>
        <v>0</v>
      </c>
      <c r="I474" s="25" t="e">
        <f>G474/D474*100</f>
        <v>#DIV/0!</v>
      </c>
      <c r="J474" s="25">
        <v>100</v>
      </c>
      <c r="K474" s="25">
        <v>100</v>
      </c>
    </row>
    <row r="475" spans="1:11">
      <c r="A475" s="113" t="s">
        <v>80</v>
      </c>
      <c r="B475" s="101" t="s">
        <v>81</v>
      </c>
      <c r="C475" s="23" t="s">
        <v>17</v>
      </c>
      <c r="D475" s="24">
        <f>D476+D480+D481</f>
        <v>0</v>
      </c>
      <c r="E475" s="24">
        <f>E476+E480+E481</f>
        <v>0</v>
      </c>
      <c r="F475" s="24">
        <f>F476+F480+F481</f>
        <v>0</v>
      </c>
      <c r="G475" s="24">
        <f>G476+G480+G481</f>
        <v>0</v>
      </c>
      <c r="H475" s="24">
        <f>H476+H480+H481</f>
        <v>0</v>
      </c>
      <c r="I475" s="25" t="e">
        <f>G475/D475*100</f>
        <v>#DIV/0!</v>
      </c>
      <c r="J475" s="25">
        <v>100</v>
      </c>
      <c r="K475" s="25">
        <v>100</v>
      </c>
    </row>
    <row r="476" spans="1:11" ht="37.5">
      <c r="A476" s="114"/>
      <c r="B476" s="102"/>
      <c r="C476" s="26" t="s">
        <v>18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</row>
    <row r="477" spans="1:11" ht="75">
      <c r="A477" s="114"/>
      <c r="B477" s="102"/>
      <c r="C477" s="28" t="s">
        <v>19</v>
      </c>
      <c r="D477" s="27">
        <v>0</v>
      </c>
      <c r="E477" s="27">
        <v>0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</row>
    <row r="478" spans="1:11" ht="56.25">
      <c r="A478" s="114"/>
      <c r="B478" s="102"/>
      <c r="C478" s="26" t="s">
        <v>20</v>
      </c>
      <c r="D478" s="27">
        <v>0</v>
      </c>
      <c r="E478" s="27">
        <v>0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</row>
    <row r="479" spans="1:11" ht="93.75">
      <c r="A479" s="114"/>
      <c r="B479" s="102"/>
      <c r="C479" s="28" t="s">
        <v>21</v>
      </c>
      <c r="D479" s="27">
        <v>0</v>
      </c>
      <c r="E479" s="27">
        <v>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</row>
    <row r="480" spans="1:11" ht="37.5">
      <c r="A480" s="114"/>
      <c r="B480" s="102"/>
      <c r="C480" s="26" t="s">
        <v>22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</row>
    <row r="481" spans="1:11" ht="56.25">
      <c r="A481" s="115"/>
      <c r="B481" s="103"/>
      <c r="C481" s="26" t="s">
        <v>23</v>
      </c>
      <c r="D481" s="27">
        <v>0</v>
      </c>
      <c r="E481" s="27">
        <v>0</v>
      </c>
      <c r="F481" s="27">
        <v>0</v>
      </c>
      <c r="G481" s="27">
        <v>0</v>
      </c>
      <c r="H481" s="27">
        <v>0</v>
      </c>
      <c r="I481" s="25">
        <v>0</v>
      </c>
      <c r="J481" s="25">
        <v>100</v>
      </c>
      <c r="K481" s="25">
        <v>100</v>
      </c>
    </row>
    <row r="482" spans="1:11">
      <c r="A482" s="113" t="s">
        <v>82</v>
      </c>
      <c r="B482" s="101" t="s">
        <v>81</v>
      </c>
      <c r="C482" s="23" t="s">
        <v>17</v>
      </c>
      <c r="D482" s="24">
        <f>D483+D487+D488</f>
        <v>2649</v>
      </c>
      <c r="E482" s="24">
        <f>E483+E487+E488</f>
        <v>2649</v>
      </c>
      <c r="F482" s="24">
        <f>F483+F487+F488</f>
        <v>2636</v>
      </c>
      <c r="G482" s="24">
        <f>G483+G487+G488</f>
        <v>1893.1000000000001</v>
      </c>
      <c r="H482" s="24">
        <f>H483+H487+H488</f>
        <v>1893.1000000000001</v>
      </c>
      <c r="I482" s="25">
        <f>G482/D482*100</f>
        <v>71.46470366175916</v>
      </c>
      <c r="J482" s="25">
        <f>G482/E482*100</f>
        <v>71.46470366175916</v>
      </c>
      <c r="K482" s="25">
        <f>G482/F482*100</f>
        <v>71.817147192716249</v>
      </c>
    </row>
    <row r="483" spans="1:11" ht="37.5">
      <c r="A483" s="114"/>
      <c r="B483" s="102"/>
      <c r="C483" s="26" t="s">
        <v>18</v>
      </c>
      <c r="D483" s="27">
        <f>D490+D511+D532+D553+D560+D581+D602+D609</f>
        <v>2649</v>
      </c>
      <c r="E483" s="27">
        <f>E490+E511+E532+E553+E560+E581+E602+E609</f>
        <v>2649</v>
      </c>
      <c r="F483" s="27">
        <f>F490+F511+F532+F553+F560+F581+F602+F609</f>
        <v>2636</v>
      </c>
      <c r="G483" s="27">
        <f>G490+G511+G532+G553+G560+G581+G602+G609</f>
        <v>1893.1000000000001</v>
      </c>
      <c r="H483" s="27">
        <f>H490+H511+H532+H553+H560+H581+H602+H609</f>
        <v>1893.1000000000001</v>
      </c>
      <c r="I483" s="25">
        <f>G483/D483*100</f>
        <v>71.46470366175916</v>
      </c>
      <c r="J483" s="25">
        <f>G483/E483*100</f>
        <v>71.46470366175916</v>
      </c>
      <c r="K483" s="25">
        <f>G483/F483*100</f>
        <v>71.817147192716249</v>
      </c>
    </row>
    <row r="484" spans="1:11" ht="75">
      <c r="A484" s="114"/>
      <c r="B484" s="102"/>
      <c r="C484" s="28" t="s">
        <v>19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</row>
    <row r="485" spans="1:11" ht="56.25">
      <c r="A485" s="114"/>
      <c r="B485" s="102"/>
      <c r="C485" s="26" t="s">
        <v>20</v>
      </c>
      <c r="D485" s="27">
        <v>0</v>
      </c>
      <c r="E485" s="27">
        <v>0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</row>
    <row r="486" spans="1:11" ht="93.75">
      <c r="A486" s="114"/>
      <c r="B486" s="102"/>
      <c r="C486" s="28" t="s">
        <v>21</v>
      </c>
      <c r="D486" s="27">
        <v>0</v>
      </c>
      <c r="E486" s="27">
        <v>0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</row>
    <row r="487" spans="1:11" ht="37.5">
      <c r="A487" s="114"/>
      <c r="B487" s="102"/>
      <c r="C487" s="26" t="s">
        <v>22</v>
      </c>
      <c r="D487" s="27">
        <f>D501+D522+D543+D571+D592</f>
        <v>0</v>
      </c>
      <c r="E487" s="27">
        <v>0</v>
      </c>
      <c r="F487" s="27">
        <f>F494+F515+F536+F564+F585</f>
        <v>0</v>
      </c>
      <c r="G487" s="27">
        <v>0</v>
      </c>
      <c r="H487" s="27">
        <f>H494+H515+H536+H564+H585</f>
        <v>0</v>
      </c>
      <c r="I487" s="27">
        <v>0</v>
      </c>
      <c r="J487" s="27">
        <v>0</v>
      </c>
      <c r="K487" s="27">
        <v>0</v>
      </c>
    </row>
    <row r="488" spans="1:11" ht="56.25">
      <c r="A488" s="115"/>
      <c r="B488" s="103"/>
      <c r="C488" s="26" t="s">
        <v>23</v>
      </c>
      <c r="D488" s="27">
        <f>D509+D530+D551+D579+D600</f>
        <v>0</v>
      </c>
      <c r="E488" s="27">
        <f>E509+E530+E551+E579+E600</f>
        <v>0</v>
      </c>
      <c r="F488" s="27">
        <f>F509+F530+F551+F579+F600</f>
        <v>0</v>
      </c>
      <c r="G488" s="27">
        <f>G509+G530+G551+G579+G600</f>
        <v>0</v>
      </c>
      <c r="H488" s="27">
        <v>0</v>
      </c>
      <c r="I488" s="25" t="e">
        <f>G488/D488*100</f>
        <v>#DIV/0!</v>
      </c>
      <c r="J488" s="25">
        <v>100</v>
      </c>
      <c r="K488" s="25">
        <v>100</v>
      </c>
    </row>
    <row r="489" spans="1:11">
      <c r="A489" s="107" t="s">
        <v>83</v>
      </c>
      <c r="B489" s="101" t="s">
        <v>25</v>
      </c>
      <c r="C489" s="23" t="s">
        <v>17</v>
      </c>
      <c r="D489" s="24">
        <f>D490+D494+D495</f>
        <v>2.4</v>
      </c>
      <c r="E489" s="24">
        <f>E490+E494+E495</f>
        <v>2.4</v>
      </c>
      <c r="F489" s="24">
        <f>F490+F494+F495</f>
        <v>2.4</v>
      </c>
      <c r="G489" s="24">
        <f>G490+G494+G495</f>
        <v>2.4</v>
      </c>
      <c r="H489" s="24">
        <f>H490+H494+H495</f>
        <v>2.4</v>
      </c>
      <c r="I489" s="25">
        <f>G489/D489*100</f>
        <v>100</v>
      </c>
      <c r="J489" s="25">
        <f>G489/E489*100</f>
        <v>100</v>
      </c>
      <c r="K489" s="25">
        <f>G489/F489*100</f>
        <v>100</v>
      </c>
    </row>
    <row r="490" spans="1:11" ht="37.5">
      <c r="A490" s="108"/>
      <c r="B490" s="102"/>
      <c r="C490" s="26" t="s">
        <v>18</v>
      </c>
      <c r="D490" s="27">
        <v>2.4</v>
      </c>
      <c r="E490" s="27">
        <v>2.4</v>
      </c>
      <c r="F490" s="27">
        <v>2.4</v>
      </c>
      <c r="G490" s="27">
        <v>2.4</v>
      </c>
      <c r="H490" s="27">
        <v>2.4</v>
      </c>
      <c r="I490" s="25">
        <f>G490/D490*100</f>
        <v>100</v>
      </c>
      <c r="J490" s="25">
        <f>G490/E490*100</f>
        <v>100</v>
      </c>
      <c r="K490" s="25">
        <f>G490/F490*100</f>
        <v>100</v>
      </c>
    </row>
    <row r="491" spans="1:11" ht="75">
      <c r="A491" s="108"/>
      <c r="B491" s="102"/>
      <c r="C491" s="28" t="s">
        <v>19</v>
      </c>
      <c r="D491" s="27">
        <v>0</v>
      </c>
      <c r="E491" s="27">
        <v>0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</row>
    <row r="492" spans="1:11" ht="56.25">
      <c r="A492" s="108"/>
      <c r="B492" s="102"/>
      <c r="C492" s="26" t="s">
        <v>20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</row>
    <row r="493" spans="1:11" ht="93.75">
      <c r="A493" s="108"/>
      <c r="B493" s="102"/>
      <c r="C493" s="28" t="s">
        <v>21</v>
      </c>
      <c r="D493" s="27">
        <v>0</v>
      </c>
      <c r="E493" s="27">
        <v>0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</row>
    <row r="494" spans="1:11" ht="37.5">
      <c r="A494" s="108"/>
      <c r="B494" s="102"/>
      <c r="C494" s="26" t="s">
        <v>22</v>
      </c>
      <c r="D494" s="27">
        <v>0</v>
      </c>
      <c r="E494" s="27">
        <v>0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</row>
    <row r="495" spans="1:11" ht="56.25">
      <c r="A495" s="108"/>
      <c r="B495" s="103"/>
      <c r="C495" s="26" t="s">
        <v>23</v>
      </c>
      <c r="D495" s="27">
        <v>0</v>
      </c>
      <c r="E495" s="27">
        <v>0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</row>
    <row r="496" spans="1:11">
      <c r="A496" s="108"/>
      <c r="B496" s="110" t="s">
        <v>84</v>
      </c>
      <c r="C496" s="26" t="s">
        <v>17</v>
      </c>
      <c r="D496" s="27">
        <f t="shared" ref="D496:K496" si="34">D497+D501+D502</f>
        <v>0</v>
      </c>
      <c r="E496" s="27">
        <f t="shared" si="34"/>
        <v>0</v>
      </c>
      <c r="F496" s="27">
        <f t="shared" si="34"/>
        <v>0</v>
      </c>
      <c r="G496" s="27">
        <f t="shared" si="34"/>
        <v>0</v>
      </c>
      <c r="H496" s="27">
        <f t="shared" si="34"/>
        <v>0</v>
      </c>
      <c r="I496" s="27" t="e">
        <f t="shared" si="34"/>
        <v>#DIV/0!</v>
      </c>
      <c r="J496" s="27" t="e">
        <f t="shared" si="34"/>
        <v>#DIV/0!</v>
      </c>
      <c r="K496" s="27" t="e">
        <f t="shared" si="34"/>
        <v>#DIV/0!</v>
      </c>
    </row>
    <row r="497" spans="1:11" ht="37.5">
      <c r="A497" s="108"/>
      <c r="B497" s="111"/>
      <c r="C497" s="26" t="s">
        <v>18</v>
      </c>
      <c r="D497" s="27">
        <v>0</v>
      </c>
      <c r="E497" s="27">
        <v>0</v>
      </c>
      <c r="F497" s="27">
        <v>0</v>
      </c>
      <c r="G497" s="27">
        <f>G498+G502+G531</f>
        <v>0</v>
      </c>
      <c r="H497" s="27">
        <f>H498+H502+H531</f>
        <v>0</v>
      </c>
      <c r="I497" s="27" t="e">
        <f>I498+I502+I531</f>
        <v>#DIV/0!</v>
      </c>
      <c r="J497" s="27" t="e">
        <f>J498+J502+J531</f>
        <v>#DIV/0!</v>
      </c>
      <c r="K497" s="27" t="e">
        <f>K498+K502+K531</f>
        <v>#DIV/0!</v>
      </c>
    </row>
    <row r="498" spans="1:11" ht="75">
      <c r="A498" s="108"/>
      <c r="B498" s="111"/>
      <c r="C498" s="28" t="s">
        <v>19</v>
      </c>
      <c r="D498" s="27">
        <v>0</v>
      </c>
      <c r="E498" s="27">
        <v>0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</row>
    <row r="499" spans="1:11" ht="56.25">
      <c r="A499" s="108"/>
      <c r="B499" s="111"/>
      <c r="C499" s="26" t="s">
        <v>20</v>
      </c>
      <c r="D499" s="27">
        <v>0</v>
      </c>
      <c r="E499" s="27">
        <v>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</row>
    <row r="500" spans="1:11" ht="93.75">
      <c r="A500" s="108"/>
      <c r="B500" s="111"/>
      <c r="C500" s="28" t="s">
        <v>21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</row>
    <row r="501" spans="1:11" ht="37.5">
      <c r="A501" s="108"/>
      <c r="B501" s="111"/>
      <c r="C501" s="26" t="s">
        <v>22</v>
      </c>
      <c r="D501" s="27">
        <v>0</v>
      </c>
      <c r="E501" s="27">
        <v>0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</row>
    <row r="502" spans="1:11" ht="56.25">
      <c r="A502" s="108"/>
      <c r="B502" s="112"/>
      <c r="C502" s="26" t="s">
        <v>23</v>
      </c>
      <c r="D502" s="27">
        <v>0</v>
      </c>
      <c r="E502" s="27">
        <v>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</row>
    <row r="503" spans="1:11">
      <c r="A503" s="108"/>
      <c r="B503" s="110" t="s">
        <v>85</v>
      </c>
      <c r="C503" s="26" t="s">
        <v>17</v>
      </c>
      <c r="D503" s="27">
        <f>D504+D508+D509</f>
        <v>0</v>
      </c>
      <c r="E503" s="27">
        <f>E504+E508+E509</f>
        <v>0</v>
      </c>
      <c r="F503" s="27">
        <f>F504+F508+F509</f>
        <v>0</v>
      </c>
      <c r="G503" s="27">
        <f>G504+G508+G509</f>
        <v>0</v>
      </c>
      <c r="H503" s="27">
        <f>H504+H508+H509</f>
        <v>0</v>
      </c>
      <c r="I503" s="25" t="e">
        <f>G503/D503*100</f>
        <v>#DIV/0!</v>
      </c>
      <c r="J503" s="25">
        <v>100</v>
      </c>
      <c r="K503" s="25">
        <v>100</v>
      </c>
    </row>
    <row r="504" spans="1:11" ht="37.5">
      <c r="A504" s="108"/>
      <c r="B504" s="111"/>
      <c r="C504" s="26" t="s">
        <v>18</v>
      </c>
      <c r="D504" s="27">
        <v>0</v>
      </c>
      <c r="E504" s="27">
        <v>0</v>
      </c>
      <c r="F504" s="27">
        <f>F505+F509+F552</f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</row>
    <row r="505" spans="1:11" ht="75">
      <c r="A505" s="108"/>
      <c r="B505" s="111"/>
      <c r="C505" s="28" t="s">
        <v>19</v>
      </c>
      <c r="D505" s="27">
        <v>0</v>
      </c>
      <c r="E505" s="27">
        <v>0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</row>
    <row r="506" spans="1:11" ht="56.25">
      <c r="A506" s="108"/>
      <c r="B506" s="111"/>
      <c r="C506" s="26" t="s">
        <v>20</v>
      </c>
      <c r="D506" s="27">
        <v>0</v>
      </c>
      <c r="E506" s="27">
        <v>0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</row>
    <row r="507" spans="1:11" ht="93.75">
      <c r="A507" s="108"/>
      <c r="B507" s="111"/>
      <c r="C507" s="28" t="s">
        <v>21</v>
      </c>
      <c r="D507" s="27">
        <v>0</v>
      </c>
      <c r="E507" s="27">
        <v>0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</row>
    <row r="508" spans="1:11" ht="37.5">
      <c r="A508" s="108"/>
      <c r="B508" s="111"/>
      <c r="C508" s="26" t="s">
        <v>22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</row>
    <row r="509" spans="1:11" ht="56.25">
      <c r="A509" s="109"/>
      <c r="B509" s="112"/>
      <c r="C509" s="26" t="s">
        <v>23</v>
      </c>
      <c r="D509" s="27">
        <v>0</v>
      </c>
      <c r="E509" s="27">
        <v>0</v>
      </c>
      <c r="F509" s="27">
        <v>0</v>
      </c>
      <c r="G509" s="27">
        <v>0</v>
      </c>
      <c r="H509" s="27">
        <v>0</v>
      </c>
      <c r="I509" s="25" t="e">
        <f>G509/D509*100</f>
        <v>#DIV/0!</v>
      </c>
      <c r="J509" s="25">
        <v>100</v>
      </c>
      <c r="K509" s="25">
        <v>100</v>
      </c>
    </row>
    <row r="510" spans="1:11">
      <c r="A510" s="107" t="s">
        <v>86</v>
      </c>
      <c r="B510" s="101" t="s">
        <v>25</v>
      </c>
      <c r="C510" s="26" t="s">
        <v>17</v>
      </c>
      <c r="D510" s="27">
        <f>D511+D515+D516</f>
        <v>10</v>
      </c>
      <c r="E510" s="27">
        <f>E511+E515+E516</f>
        <v>10</v>
      </c>
      <c r="F510" s="27">
        <f>F511+F515+F516</f>
        <v>10</v>
      </c>
      <c r="G510" s="27">
        <f>G511+G515+G516</f>
        <v>10</v>
      </c>
      <c r="H510" s="27">
        <f>H511+H515+H516</f>
        <v>10</v>
      </c>
      <c r="I510" s="25">
        <f>G510/D510*100</f>
        <v>100</v>
      </c>
      <c r="J510" s="25">
        <f>G510/E510*100</f>
        <v>100</v>
      </c>
      <c r="K510" s="25">
        <f>G510/F510*100</f>
        <v>100</v>
      </c>
    </row>
    <row r="511" spans="1:11" ht="37.5">
      <c r="A511" s="108"/>
      <c r="B511" s="102"/>
      <c r="C511" s="26" t="s">
        <v>18</v>
      </c>
      <c r="D511" s="27">
        <v>10</v>
      </c>
      <c r="E511" s="27">
        <v>10</v>
      </c>
      <c r="F511" s="27">
        <v>10</v>
      </c>
      <c r="G511" s="27">
        <v>10</v>
      </c>
      <c r="H511" s="27">
        <v>10</v>
      </c>
      <c r="I511" s="25">
        <f>G511/D511*100</f>
        <v>100</v>
      </c>
      <c r="J511" s="25">
        <f>G511/E511*100</f>
        <v>100</v>
      </c>
      <c r="K511" s="25">
        <f>G511/F511*100</f>
        <v>100</v>
      </c>
    </row>
    <row r="512" spans="1:11" ht="75">
      <c r="A512" s="108"/>
      <c r="B512" s="102"/>
      <c r="C512" s="28" t="s">
        <v>19</v>
      </c>
      <c r="D512" s="27">
        <v>0</v>
      </c>
      <c r="E512" s="27">
        <v>0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</row>
    <row r="513" spans="1:11" ht="56.25">
      <c r="A513" s="108"/>
      <c r="B513" s="102"/>
      <c r="C513" s="26" t="s">
        <v>20</v>
      </c>
      <c r="D513" s="27">
        <v>0</v>
      </c>
      <c r="E513" s="27">
        <v>0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</row>
    <row r="514" spans="1:11" ht="93.75">
      <c r="A514" s="108"/>
      <c r="B514" s="102"/>
      <c r="C514" s="28" t="s">
        <v>21</v>
      </c>
      <c r="D514" s="27">
        <v>0</v>
      </c>
      <c r="E514" s="27">
        <v>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</row>
    <row r="515" spans="1:11" ht="37.5">
      <c r="A515" s="108"/>
      <c r="B515" s="102"/>
      <c r="C515" s="26" t="s">
        <v>22</v>
      </c>
      <c r="D515" s="27">
        <v>0</v>
      </c>
      <c r="E515" s="27">
        <v>0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</row>
    <row r="516" spans="1:11" ht="56.25">
      <c r="A516" s="108"/>
      <c r="B516" s="103"/>
      <c r="C516" s="26" t="s">
        <v>23</v>
      </c>
      <c r="D516" s="27">
        <v>0</v>
      </c>
      <c r="E516" s="27">
        <v>0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</row>
    <row r="517" spans="1:11">
      <c r="A517" s="108"/>
      <c r="B517" s="101" t="s">
        <v>87</v>
      </c>
      <c r="C517" s="26" t="s">
        <v>17</v>
      </c>
      <c r="D517" s="27">
        <f t="shared" ref="D517:K517" si="35">D518+D522+D523</f>
        <v>0</v>
      </c>
      <c r="E517" s="27">
        <f t="shared" si="35"/>
        <v>0</v>
      </c>
      <c r="F517" s="27">
        <f t="shared" si="35"/>
        <v>0</v>
      </c>
      <c r="G517" s="27">
        <f t="shared" si="35"/>
        <v>0</v>
      </c>
      <c r="H517" s="27">
        <f t="shared" si="35"/>
        <v>0</v>
      </c>
      <c r="I517" s="27">
        <f t="shared" si="35"/>
        <v>0</v>
      </c>
      <c r="J517" s="27">
        <f t="shared" si="35"/>
        <v>0</v>
      </c>
      <c r="K517" s="27">
        <f t="shared" si="35"/>
        <v>0</v>
      </c>
    </row>
    <row r="518" spans="1:11" ht="37.5">
      <c r="A518" s="108"/>
      <c r="B518" s="102"/>
      <c r="C518" s="26" t="s">
        <v>18</v>
      </c>
      <c r="D518" s="27">
        <v>0</v>
      </c>
      <c r="E518" s="27">
        <v>0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</row>
    <row r="519" spans="1:11" ht="75">
      <c r="A519" s="108"/>
      <c r="B519" s="102"/>
      <c r="C519" s="28" t="s">
        <v>19</v>
      </c>
      <c r="D519" s="27">
        <v>0</v>
      </c>
      <c r="E519" s="27">
        <v>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</row>
    <row r="520" spans="1:11" ht="56.25">
      <c r="A520" s="108"/>
      <c r="B520" s="102"/>
      <c r="C520" s="26" t="s">
        <v>20</v>
      </c>
      <c r="D520" s="27">
        <v>0</v>
      </c>
      <c r="E520" s="27">
        <v>0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</row>
    <row r="521" spans="1:11" ht="93.75">
      <c r="A521" s="108"/>
      <c r="B521" s="102"/>
      <c r="C521" s="28" t="s">
        <v>21</v>
      </c>
      <c r="D521" s="27">
        <v>0</v>
      </c>
      <c r="E521" s="27">
        <v>0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</row>
    <row r="522" spans="1:11" ht="37.5">
      <c r="A522" s="108"/>
      <c r="B522" s="102"/>
      <c r="C522" s="26" t="s">
        <v>22</v>
      </c>
      <c r="D522" s="27">
        <v>0</v>
      </c>
      <c r="E522" s="27">
        <v>0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</row>
    <row r="523" spans="1:11" ht="56.25">
      <c r="A523" s="108"/>
      <c r="B523" s="103"/>
      <c r="C523" s="26" t="s">
        <v>23</v>
      </c>
      <c r="D523" s="27">
        <v>0</v>
      </c>
      <c r="E523" s="27">
        <v>0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</row>
    <row r="524" spans="1:11">
      <c r="A524" s="108"/>
      <c r="B524" s="101" t="s">
        <v>85</v>
      </c>
      <c r="C524" s="26" t="s">
        <v>17</v>
      </c>
      <c r="D524" s="27">
        <f>D525+D529+D530</f>
        <v>0</v>
      </c>
      <c r="E524" s="27">
        <f>E525+E529+E530</f>
        <v>0</v>
      </c>
      <c r="F524" s="27">
        <f>F525+F529+F530</f>
        <v>0</v>
      </c>
      <c r="G524" s="27">
        <f>G525+G529+G530</f>
        <v>0</v>
      </c>
      <c r="H524" s="27">
        <f>H525+H529+H530</f>
        <v>0</v>
      </c>
      <c r="I524" s="25" t="e">
        <f>G524/D524*100</f>
        <v>#DIV/0!</v>
      </c>
      <c r="J524" s="25">
        <v>100</v>
      </c>
      <c r="K524" s="25">
        <v>100</v>
      </c>
    </row>
    <row r="525" spans="1:11" ht="37.5">
      <c r="A525" s="108"/>
      <c r="B525" s="102"/>
      <c r="C525" s="26" t="s">
        <v>18</v>
      </c>
      <c r="D525" s="27">
        <v>0</v>
      </c>
      <c r="E525" s="27">
        <v>0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</row>
    <row r="526" spans="1:11" ht="75">
      <c r="A526" s="108"/>
      <c r="B526" s="102"/>
      <c r="C526" s="28" t="s">
        <v>19</v>
      </c>
      <c r="D526" s="27">
        <v>0</v>
      </c>
      <c r="E526" s="27">
        <v>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</row>
    <row r="527" spans="1:11" ht="56.25">
      <c r="A527" s="108"/>
      <c r="B527" s="102"/>
      <c r="C527" s="26" t="s">
        <v>20</v>
      </c>
      <c r="D527" s="27">
        <v>0</v>
      </c>
      <c r="E527" s="27">
        <v>0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</row>
    <row r="528" spans="1:11" ht="93.75">
      <c r="A528" s="108"/>
      <c r="B528" s="102"/>
      <c r="C528" s="28" t="s">
        <v>21</v>
      </c>
      <c r="D528" s="27">
        <v>0</v>
      </c>
      <c r="E528" s="27">
        <v>0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</row>
    <row r="529" spans="1:11" ht="37.5">
      <c r="A529" s="108"/>
      <c r="B529" s="102"/>
      <c r="C529" s="26" t="s">
        <v>22</v>
      </c>
      <c r="D529" s="27">
        <v>0</v>
      </c>
      <c r="E529" s="27">
        <v>0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</row>
    <row r="530" spans="1:11" ht="56.25">
      <c r="A530" s="109"/>
      <c r="B530" s="103"/>
      <c r="C530" s="26" t="s">
        <v>23</v>
      </c>
      <c r="D530" s="27">
        <v>0</v>
      </c>
      <c r="E530" s="27">
        <v>0</v>
      </c>
      <c r="F530" s="27">
        <v>0</v>
      </c>
      <c r="G530" s="27">
        <v>0</v>
      </c>
      <c r="H530" s="27">
        <v>0</v>
      </c>
      <c r="I530" s="25" t="e">
        <f>G530/D530*100</f>
        <v>#DIV/0!</v>
      </c>
      <c r="J530" s="25">
        <v>100</v>
      </c>
      <c r="K530" s="25">
        <v>100</v>
      </c>
    </row>
    <row r="531" spans="1:11">
      <c r="A531" s="107" t="s">
        <v>88</v>
      </c>
      <c r="B531" s="101" t="s">
        <v>89</v>
      </c>
      <c r="C531" s="26" t="s">
        <v>17</v>
      </c>
      <c r="D531" s="27">
        <f>D532+D536+D537</f>
        <v>0</v>
      </c>
      <c r="E531" s="27">
        <f>E532+E536+E537</f>
        <v>0</v>
      </c>
      <c r="F531" s="27">
        <f>F532+F536+F537</f>
        <v>0</v>
      </c>
      <c r="G531" s="27">
        <f>G532+G536+G537</f>
        <v>0</v>
      </c>
      <c r="H531" s="27">
        <f>H532+H536+H537</f>
        <v>0</v>
      </c>
      <c r="I531" s="25" t="e">
        <f>G531/D531*100</f>
        <v>#DIV/0!</v>
      </c>
      <c r="J531" s="25" t="e">
        <f>G531/E531*100</f>
        <v>#DIV/0!</v>
      </c>
      <c r="K531" s="25" t="e">
        <f>G531/F531*100</f>
        <v>#DIV/0!</v>
      </c>
    </row>
    <row r="532" spans="1:11" ht="37.5">
      <c r="A532" s="108"/>
      <c r="B532" s="102"/>
      <c r="C532" s="26" t="s">
        <v>18</v>
      </c>
      <c r="D532" s="27">
        <v>0</v>
      </c>
      <c r="E532" s="27">
        <v>0</v>
      </c>
      <c r="F532" s="27">
        <v>0</v>
      </c>
      <c r="G532" s="27">
        <v>0</v>
      </c>
      <c r="H532" s="27">
        <v>0</v>
      </c>
      <c r="I532" s="25" t="e">
        <f>G532/D532*100</f>
        <v>#DIV/0!</v>
      </c>
      <c r="J532" s="25" t="e">
        <f>G532/E532*100</f>
        <v>#DIV/0!</v>
      </c>
      <c r="K532" s="25" t="e">
        <f>G532/F532*100</f>
        <v>#DIV/0!</v>
      </c>
    </row>
    <row r="533" spans="1:11" ht="75">
      <c r="A533" s="108"/>
      <c r="B533" s="102"/>
      <c r="C533" s="28" t="s">
        <v>19</v>
      </c>
      <c r="D533" s="27">
        <v>0</v>
      </c>
      <c r="E533" s="27">
        <v>0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</row>
    <row r="534" spans="1:11" ht="56.25">
      <c r="A534" s="108"/>
      <c r="B534" s="102"/>
      <c r="C534" s="26" t="s">
        <v>20</v>
      </c>
      <c r="D534" s="27">
        <v>0</v>
      </c>
      <c r="E534" s="27">
        <v>0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</row>
    <row r="535" spans="1:11" ht="93.75">
      <c r="A535" s="108"/>
      <c r="B535" s="102"/>
      <c r="C535" s="28" t="s">
        <v>21</v>
      </c>
      <c r="D535" s="27">
        <v>0</v>
      </c>
      <c r="E535" s="27">
        <v>0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</row>
    <row r="536" spans="1:11" ht="37.5">
      <c r="A536" s="108"/>
      <c r="B536" s="102"/>
      <c r="C536" s="26" t="s">
        <v>22</v>
      </c>
      <c r="D536" s="27">
        <v>0</v>
      </c>
      <c r="E536" s="27">
        <v>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</row>
    <row r="537" spans="1:11" ht="56.25">
      <c r="A537" s="108"/>
      <c r="B537" s="103"/>
      <c r="C537" s="26" t="s">
        <v>23</v>
      </c>
      <c r="D537" s="27">
        <v>0</v>
      </c>
      <c r="E537" s="27">
        <v>0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</row>
    <row r="538" spans="1:11">
      <c r="A538" s="108"/>
      <c r="B538" s="101" t="s">
        <v>84</v>
      </c>
      <c r="C538" s="26" t="s">
        <v>17</v>
      </c>
      <c r="D538" s="27">
        <f t="shared" ref="D538:K538" si="36">D539+D543+D544</f>
        <v>0</v>
      </c>
      <c r="E538" s="27">
        <f t="shared" si="36"/>
        <v>0</v>
      </c>
      <c r="F538" s="27">
        <f t="shared" si="36"/>
        <v>0</v>
      </c>
      <c r="G538" s="27">
        <f t="shared" si="36"/>
        <v>0</v>
      </c>
      <c r="H538" s="27">
        <f t="shared" si="36"/>
        <v>0</v>
      </c>
      <c r="I538" s="27">
        <f t="shared" si="36"/>
        <v>0</v>
      </c>
      <c r="J538" s="27">
        <f t="shared" si="36"/>
        <v>0</v>
      </c>
      <c r="K538" s="27">
        <f t="shared" si="36"/>
        <v>0</v>
      </c>
    </row>
    <row r="539" spans="1:11" ht="37.5">
      <c r="A539" s="108"/>
      <c r="B539" s="102"/>
      <c r="C539" s="26" t="s">
        <v>18</v>
      </c>
      <c r="D539" s="27">
        <v>0</v>
      </c>
      <c r="E539" s="27">
        <v>0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</row>
    <row r="540" spans="1:11" ht="75">
      <c r="A540" s="108"/>
      <c r="B540" s="102"/>
      <c r="C540" s="28" t="s">
        <v>19</v>
      </c>
      <c r="D540" s="27">
        <v>0</v>
      </c>
      <c r="E540" s="27">
        <v>0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</row>
    <row r="541" spans="1:11" ht="56.25">
      <c r="A541" s="108"/>
      <c r="B541" s="102"/>
      <c r="C541" s="26" t="s">
        <v>20</v>
      </c>
      <c r="D541" s="27">
        <v>0</v>
      </c>
      <c r="E541" s="27">
        <v>0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</row>
    <row r="542" spans="1:11" ht="93.75">
      <c r="A542" s="108"/>
      <c r="B542" s="102"/>
      <c r="C542" s="28" t="s">
        <v>21</v>
      </c>
      <c r="D542" s="27">
        <v>0</v>
      </c>
      <c r="E542" s="27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</row>
    <row r="543" spans="1:11" ht="37.5">
      <c r="A543" s="108"/>
      <c r="B543" s="102"/>
      <c r="C543" s="26" t="s">
        <v>22</v>
      </c>
      <c r="D543" s="27"/>
      <c r="E543" s="27">
        <v>0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</row>
    <row r="544" spans="1:11" ht="56.25">
      <c r="A544" s="108"/>
      <c r="B544" s="103"/>
      <c r="C544" s="26" t="s">
        <v>23</v>
      </c>
      <c r="D544" s="27">
        <v>0</v>
      </c>
      <c r="E544" s="27">
        <v>0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</row>
    <row r="545" spans="1:11">
      <c r="A545" s="108"/>
      <c r="B545" s="101" t="s">
        <v>85</v>
      </c>
      <c r="C545" s="26" t="s">
        <v>17</v>
      </c>
      <c r="D545" s="27">
        <f t="shared" ref="D545:K545" si="37">D546+D550+D551</f>
        <v>0</v>
      </c>
      <c r="E545" s="27">
        <f t="shared" si="37"/>
        <v>0</v>
      </c>
      <c r="F545" s="27">
        <f t="shared" si="37"/>
        <v>0</v>
      </c>
      <c r="G545" s="27">
        <f t="shared" si="37"/>
        <v>0</v>
      </c>
      <c r="H545" s="27">
        <f t="shared" si="37"/>
        <v>0</v>
      </c>
      <c r="I545" s="27">
        <f t="shared" si="37"/>
        <v>0</v>
      </c>
      <c r="J545" s="27">
        <f t="shared" si="37"/>
        <v>0</v>
      </c>
      <c r="K545" s="27">
        <f t="shared" si="37"/>
        <v>0</v>
      </c>
    </row>
    <row r="546" spans="1:11" ht="37.5">
      <c r="A546" s="108"/>
      <c r="B546" s="102"/>
      <c r="C546" s="26" t="s">
        <v>18</v>
      </c>
      <c r="D546" s="27">
        <v>0</v>
      </c>
      <c r="E546" s="27">
        <v>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</row>
    <row r="547" spans="1:11" ht="75">
      <c r="A547" s="108"/>
      <c r="B547" s="102"/>
      <c r="C547" s="28" t="s">
        <v>19</v>
      </c>
      <c r="D547" s="27">
        <v>0</v>
      </c>
      <c r="E547" s="27">
        <v>0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</row>
    <row r="548" spans="1:11" ht="56.25">
      <c r="A548" s="108"/>
      <c r="B548" s="102"/>
      <c r="C548" s="26" t="s">
        <v>20</v>
      </c>
      <c r="D548" s="27">
        <v>0</v>
      </c>
      <c r="E548" s="27">
        <v>0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</row>
    <row r="549" spans="1:11" ht="93.75">
      <c r="A549" s="108"/>
      <c r="B549" s="102"/>
      <c r="C549" s="28" t="s">
        <v>21</v>
      </c>
      <c r="D549" s="27">
        <v>0</v>
      </c>
      <c r="E549" s="27">
        <v>0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</row>
    <row r="550" spans="1:11" ht="37.5">
      <c r="A550" s="108"/>
      <c r="B550" s="102"/>
      <c r="C550" s="26" t="s">
        <v>22</v>
      </c>
      <c r="D550" s="27">
        <v>0</v>
      </c>
      <c r="E550" s="27">
        <v>0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</row>
    <row r="551" spans="1:11" ht="56.25">
      <c r="A551" s="109"/>
      <c r="B551" s="103"/>
      <c r="C551" s="26" t="s">
        <v>23</v>
      </c>
      <c r="D551" s="27">
        <v>0</v>
      </c>
      <c r="E551" s="27">
        <v>0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</row>
    <row r="552" spans="1:11">
      <c r="A552" s="107" t="s">
        <v>90</v>
      </c>
      <c r="B552" s="110" t="s">
        <v>25</v>
      </c>
      <c r="C552" s="26" t="s">
        <v>17</v>
      </c>
      <c r="D552" s="27">
        <f t="shared" ref="D552:K552" si="38">D553+D557+D558</f>
        <v>0</v>
      </c>
      <c r="E552" s="27">
        <f t="shared" si="38"/>
        <v>0</v>
      </c>
      <c r="F552" s="27">
        <f t="shared" si="38"/>
        <v>0</v>
      </c>
      <c r="G552" s="27">
        <f t="shared" si="38"/>
        <v>0</v>
      </c>
      <c r="H552" s="27">
        <f t="shared" si="38"/>
        <v>0</v>
      </c>
      <c r="I552" s="27">
        <f t="shared" si="38"/>
        <v>0</v>
      </c>
      <c r="J552" s="27">
        <f t="shared" si="38"/>
        <v>0</v>
      </c>
      <c r="K552" s="27">
        <f t="shared" si="38"/>
        <v>0</v>
      </c>
    </row>
    <row r="553" spans="1:11" ht="37.5">
      <c r="A553" s="108"/>
      <c r="B553" s="111"/>
      <c r="C553" s="26" t="s">
        <v>18</v>
      </c>
      <c r="D553" s="27">
        <v>0</v>
      </c>
      <c r="E553" s="27">
        <v>0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</row>
    <row r="554" spans="1:11" ht="75">
      <c r="A554" s="108"/>
      <c r="B554" s="111"/>
      <c r="C554" s="28" t="s">
        <v>19</v>
      </c>
      <c r="D554" s="27">
        <v>0</v>
      </c>
      <c r="E554" s="27">
        <v>0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</row>
    <row r="555" spans="1:11" ht="56.25">
      <c r="A555" s="108"/>
      <c r="B555" s="111"/>
      <c r="C555" s="26" t="s">
        <v>20</v>
      </c>
      <c r="D555" s="27">
        <v>0</v>
      </c>
      <c r="E555" s="27">
        <v>0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</row>
    <row r="556" spans="1:11" ht="93.75">
      <c r="A556" s="108"/>
      <c r="B556" s="111"/>
      <c r="C556" s="28" t="s">
        <v>21</v>
      </c>
      <c r="D556" s="27">
        <v>0</v>
      </c>
      <c r="E556" s="27">
        <v>0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</row>
    <row r="557" spans="1:11" ht="37.5">
      <c r="A557" s="108"/>
      <c r="B557" s="111"/>
      <c r="C557" s="26" t="s">
        <v>22</v>
      </c>
      <c r="D557" s="27">
        <v>0</v>
      </c>
      <c r="E557" s="27">
        <v>0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</row>
    <row r="558" spans="1:11" ht="56.25">
      <c r="A558" s="109"/>
      <c r="B558" s="112"/>
      <c r="C558" s="26" t="s">
        <v>23</v>
      </c>
      <c r="D558" s="27">
        <v>0</v>
      </c>
      <c r="E558" s="27">
        <v>0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</row>
    <row r="559" spans="1:11">
      <c r="A559" s="107" t="s">
        <v>91</v>
      </c>
      <c r="B559" s="101" t="s">
        <v>25</v>
      </c>
      <c r="C559" s="23" t="s">
        <v>17</v>
      </c>
      <c r="D559" s="24">
        <f>D560+D564+D565</f>
        <v>4</v>
      </c>
      <c r="E559" s="24">
        <f>E560+E564+E565</f>
        <v>4</v>
      </c>
      <c r="F559" s="24">
        <f>F560+F564+F565</f>
        <v>4</v>
      </c>
      <c r="G559" s="24">
        <f>G560+G564+G565</f>
        <v>4</v>
      </c>
      <c r="H559" s="24">
        <f>H560+H564+H565</f>
        <v>4</v>
      </c>
      <c r="I559" s="25">
        <f>G559/D559*100</f>
        <v>100</v>
      </c>
      <c r="J559" s="25">
        <f>G559/E559*100</f>
        <v>100</v>
      </c>
      <c r="K559" s="25">
        <f>G559/F559*100</f>
        <v>100</v>
      </c>
    </row>
    <row r="560" spans="1:11" ht="37.5">
      <c r="A560" s="108"/>
      <c r="B560" s="102"/>
      <c r="C560" s="26" t="s">
        <v>18</v>
      </c>
      <c r="D560" s="27">
        <v>4</v>
      </c>
      <c r="E560" s="27">
        <v>4</v>
      </c>
      <c r="F560" s="27">
        <v>4</v>
      </c>
      <c r="G560" s="27">
        <v>4</v>
      </c>
      <c r="H560" s="27">
        <v>4</v>
      </c>
      <c r="I560" s="25">
        <f>G560/D560*100</f>
        <v>100</v>
      </c>
      <c r="J560" s="25">
        <f>G560/E560*100</f>
        <v>100</v>
      </c>
      <c r="K560" s="25">
        <f>G560/F560*100</f>
        <v>100</v>
      </c>
    </row>
    <row r="561" spans="1:11" ht="75">
      <c r="A561" s="108"/>
      <c r="B561" s="102"/>
      <c r="C561" s="28" t="s">
        <v>19</v>
      </c>
      <c r="D561" s="27">
        <v>0</v>
      </c>
      <c r="E561" s="27">
        <v>0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</row>
    <row r="562" spans="1:11" ht="56.25">
      <c r="A562" s="108"/>
      <c r="B562" s="102"/>
      <c r="C562" s="26" t="s">
        <v>20</v>
      </c>
      <c r="D562" s="27">
        <v>0</v>
      </c>
      <c r="E562" s="27">
        <v>0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</row>
    <row r="563" spans="1:11" ht="93.75">
      <c r="A563" s="108"/>
      <c r="B563" s="102"/>
      <c r="C563" s="28" t="s">
        <v>21</v>
      </c>
      <c r="D563" s="27">
        <v>0</v>
      </c>
      <c r="E563" s="27">
        <v>0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</row>
    <row r="564" spans="1:11" ht="37.5">
      <c r="A564" s="108"/>
      <c r="B564" s="102"/>
      <c r="C564" s="26" t="s">
        <v>22</v>
      </c>
      <c r="D564" s="27">
        <v>0</v>
      </c>
      <c r="E564" s="27">
        <v>0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</row>
    <row r="565" spans="1:11" ht="56.25">
      <c r="A565" s="108"/>
      <c r="B565" s="103"/>
      <c r="C565" s="26" t="s">
        <v>23</v>
      </c>
      <c r="D565" s="27">
        <v>0</v>
      </c>
      <c r="E565" s="27">
        <v>0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</row>
    <row r="566" spans="1:11">
      <c r="A566" s="108"/>
      <c r="B566" s="101" t="s">
        <v>87</v>
      </c>
      <c r="C566" s="23" t="s">
        <v>17</v>
      </c>
      <c r="D566" s="24">
        <f t="shared" ref="D566:K566" si="39">D567+D571+D572</f>
        <v>0</v>
      </c>
      <c r="E566" s="24">
        <f t="shared" si="39"/>
        <v>0</v>
      </c>
      <c r="F566" s="24">
        <f t="shared" si="39"/>
        <v>0</v>
      </c>
      <c r="G566" s="24">
        <f t="shared" si="39"/>
        <v>0</v>
      </c>
      <c r="H566" s="24">
        <f t="shared" si="39"/>
        <v>0</v>
      </c>
      <c r="I566" s="24">
        <f t="shared" si="39"/>
        <v>0</v>
      </c>
      <c r="J566" s="24">
        <f t="shared" si="39"/>
        <v>0</v>
      </c>
      <c r="K566" s="24">
        <f t="shared" si="39"/>
        <v>0</v>
      </c>
    </row>
    <row r="567" spans="1:11" ht="37.5">
      <c r="A567" s="108"/>
      <c r="B567" s="102"/>
      <c r="C567" s="26" t="s">
        <v>18</v>
      </c>
      <c r="D567" s="27">
        <v>0</v>
      </c>
      <c r="E567" s="27">
        <v>0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</row>
    <row r="568" spans="1:11" ht="75">
      <c r="A568" s="108"/>
      <c r="B568" s="102"/>
      <c r="C568" s="28" t="s">
        <v>19</v>
      </c>
      <c r="D568" s="27">
        <v>0</v>
      </c>
      <c r="E568" s="27">
        <v>0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</row>
    <row r="569" spans="1:11" ht="56.25">
      <c r="A569" s="108"/>
      <c r="B569" s="102"/>
      <c r="C569" s="26" t="s">
        <v>20</v>
      </c>
      <c r="D569" s="27">
        <v>0</v>
      </c>
      <c r="E569" s="27">
        <v>0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</row>
    <row r="570" spans="1:11" ht="93.75">
      <c r="A570" s="108"/>
      <c r="B570" s="102"/>
      <c r="C570" s="28" t="s">
        <v>21</v>
      </c>
      <c r="D570" s="27">
        <v>0</v>
      </c>
      <c r="E570" s="27">
        <v>0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</row>
    <row r="571" spans="1:11" ht="37.5">
      <c r="A571" s="108"/>
      <c r="B571" s="102"/>
      <c r="C571" s="26" t="s">
        <v>22</v>
      </c>
      <c r="D571" s="27">
        <v>0</v>
      </c>
      <c r="E571" s="27">
        <v>0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</row>
    <row r="572" spans="1:11" ht="56.25">
      <c r="A572" s="108"/>
      <c r="B572" s="103"/>
      <c r="C572" s="26" t="s">
        <v>23</v>
      </c>
      <c r="D572" s="27">
        <v>0</v>
      </c>
      <c r="E572" s="27">
        <v>0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</row>
    <row r="573" spans="1:11">
      <c r="A573" s="108"/>
      <c r="B573" s="110" t="s">
        <v>92</v>
      </c>
      <c r="C573" s="26" t="s">
        <v>17</v>
      </c>
      <c r="D573" s="27">
        <f>D574+D578+D579</f>
        <v>0</v>
      </c>
      <c r="E573" s="27">
        <f>E574+E578+E579</f>
        <v>0</v>
      </c>
      <c r="F573" s="27">
        <f>F574+F578+F579</f>
        <v>0</v>
      </c>
      <c r="G573" s="27">
        <f>G574+G578+G579</f>
        <v>0</v>
      </c>
      <c r="H573" s="27">
        <f>H574+H578+H579</f>
        <v>0</v>
      </c>
      <c r="I573" s="25" t="e">
        <f>G573/D573*100</f>
        <v>#DIV/0!</v>
      </c>
      <c r="J573" s="25">
        <v>100</v>
      </c>
      <c r="K573" s="25">
        <v>100</v>
      </c>
    </row>
    <row r="574" spans="1:11" ht="37.5">
      <c r="A574" s="108"/>
      <c r="B574" s="111"/>
      <c r="C574" s="26" t="s">
        <v>18</v>
      </c>
      <c r="D574" s="27">
        <v>0</v>
      </c>
      <c r="E574" s="27">
        <v>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</row>
    <row r="575" spans="1:11" ht="75">
      <c r="A575" s="108"/>
      <c r="B575" s="111"/>
      <c r="C575" s="28" t="s">
        <v>19</v>
      </c>
      <c r="D575" s="27">
        <v>0</v>
      </c>
      <c r="E575" s="27">
        <v>0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</row>
    <row r="576" spans="1:11" ht="56.25">
      <c r="A576" s="108"/>
      <c r="B576" s="111"/>
      <c r="C576" s="26" t="s">
        <v>20</v>
      </c>
      <c r="D576" s="27">
        <v>0</v>
      </c>
      <c r="E576" s="27">
        <v>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</row>
    <row r="577" spans="1:11" ht="93.75">
      <c r="A577" s="108"/>
      <c r="B577" s="111"/>
      <c r="C577" s="28" t="s">
        <v>21</v>
      </c>
      <c r="D577" s="27">
        <v>0</v>
      </c>
      <c r="E577" s="27">
        <v>0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</row>
    <row r="578" spans="1:11" ht="37.5">
      <c r="A578" s="108"/>
      <c r="B578" s="111"/>
      <c r="C578" s="26" t="s">
        <v>22</v>
      </c>
      <c r="D578" s="27">
        <v>0</v>
      </c>
      <c r="E578" s="27">
        <v>0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</row>
    <row r="579" spans="1:11" ht="56.25">
      <c r="A579" s="109"/>
      <c r="B579" s="112"/>
      <c r="C579" s="26" t="s">
        <v>23</v>
      </c>
      <c r="D579" s="27">
        <v>0</v>
      </c>
      <c r="E579" s="27">
        <v>0</v>
      </c>
      <c r="F579" s="27">
        <v>0</v>
      </c>
      <c r="G579" s="27">
        <v>0</v>
      </c>
      <c r="H579" s="27">
        <v>0</v>
      </c>
      <c r="I579" s="25" t="e">
        <f>G579/D579*100</f>
        <v>#DIV/0!</v>
      </c>
      <c r="J579" s="25">
        <v>100</v>
      </c>
      <c r="K579" s="25">
        <v>100</v>
      </c>
    </row>
    <row r="580" spans="1:11">
      <c r="A580" s="107" t="s">
        <v>93</v>
      </c>
      <c r="B580" s="110" t="s">
        <v>25</v>
      </c>
      <c r="C580" s="23" t="s">
        <v>17</v>
      </c>
      <c r="D580" s="24">
        <f>D581+D585+D586</f>
        <v>23.4</v>
      </c>
      <c r="E580" s="24">
        <f>E581+E585+E586</f>
        <v>23.4</v>
      </c>
      <c r="F580" s="24">
        <f>F581+F585+F586</f>
        <v>23.4</v>
      </c>
      <c r="G580" s="24">
        <f>G581+G585+G586</f>
        <v>17</v>
      </c>
      <c r="H580" s="24">
        <f>H581+H585+H586</f>
        <v>17</v>
      </c>
      <c r="I580" s="25">
        <f>G580/D580*100</f>
        <v>72.649572649572661</v>
      </c>
      <c r="J580" s="25">
        <f>G580/E580*100</f>
        <v>72.649572649572661</v>
      </c>
      <c r="K580" s="25">
        <f>G580/F580*100</f>
        <v>72.649572649572661</v>
      </c>
    </row>
    <row r="581" spans="1:11" ht="37.5">
      <c r="A581" s="108"/>
      <c r="B581" s="111"/>
      <c r="C581" s="26" t="s">
        <v>18</v>
      </c>
      <c r="D581" s="27">
        <v>23.4</v>
      </c>
      <c r="E581" s="27">
        <v>23.4</v>
      </c>
      <c r="F581" s="27">
        <v>23.4</v>
      </c>
      <c r="G581" s="27">
        <v>17</v>
      </c>
      <c r="H581" s="27">
        <v>17</v>
      </c>
      <c r="I581" s="25">
        <f>G581/D581*100</f>
        <v>72.649572649572661</v>
      </c>
      <c r="J581" s="25">
        <f>G581/E581*100</f>
        <v>72.649572649572661</v>
      </c>
      <c r="K581" s="25">
        <f>G581/F581*100</f>
        <v>72.649572649572661</v>
      </c>
    </row>
    <row r="582" spans="1:11" ht="75">
      <c r="A582" s="108"/>
      <c r="B582" s="111"/>
      <c r="C582" s="28" t="s">
        <v>19</v>
      </c>
      <c r="D582" s="27">
        <v>0</v>
      </c>
      <c r="E582" s="27">
        <v>0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</row>
    <row r="583" spans="1:11" ht="56.25">
      <c r="A583" s="108"/>
      <c r="B583" s="111"/>
      <c r="C583" s="26" t="s">
        <v>20</v>
      </c>
      <c r="D583" s="27">
        <v>0</v>
      </c>
      <c r="E583" s="27">
        <v>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</row>
    <row r="584" spans="1:11" ht="93.75">
      <c r="A584" s="108"/>
      <c r="B584" s="111"/>
      <c r="C584" s="28" t="s">
        <v>21</v>
      </c>
      <c r="D584" s="27">
        <v>0</v>
      </c>
      <c r="E584" s="27">
        <v>0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</row>
    <row r="585" spans="1:11" ht="37.5">
      <c r="A585" s="108"/>
      <c r="B585" s="111"/>
      <c r="C585" s="26" t="s">
        <v>22</v>
      </c>
      <c r="D585" s="27">
        <v>0</v>
      </c>
      <c r="E585" s="27">
        <v>0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</row>
    <row r="586" spans="1:11" ht="56.25">
      <c r="A586" s="108"/>
      <c r="B586" s="112"/>
      <c r="C586" s="26" t="s">
        <v>23</v>
      </c>
      <c r="D586" s="27">
        <v>0</v>
      </c>
      <c r="E586" s="27">
        <v>0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</row>
    <row r="587" spans="1:11">
      <c r="A587" s="108"/>
      <c r="B587" s="110" t="s">
        <v>84</v>
      </c>
      <c r="C587" s="23" t="s">
        <v>17</v>
      </c>
      <c r="D587" s="24">
        <f t="shared" ref="D587:K587" si="40">D588+D592+D593</f>
        <v>0</v>
      </c>
      <c r="E587" s="24">
        <f t="shared" si="40"/>
        <v>0</v>
      </c>
      <c r="F587" s="24">
        <f t="shared" si="40"/>
        <v>0</v>
      </c>
      <c r="G587" s="24">
        <f t="shared" si="40"/>
        <v>0</v>
      </c>
      <c r="H587" s="24">
        <f t="shared" si="40"/>
        <v>0</v>
      </c>
      <c r="I587" s="24">
        <f t="shared" si="40"/>
        <v>0</v>
      </c>
      <c r="J587" s="24">
        <f t="shared" si="40"/>
        <v>0</v>
      </c>
      <c r="K587" s="24">
        <f t="shared" si="40"/>
        <v>0</v>
      </c>
    </row>
    <row r="588" spans="1:11" ht="37.5">
      <c r="A588" s="108"/>
      <c r="B588" s="111"/>
      <c r="C588" s="26" t="s">
        <v>18</v>
      </c>
      <c r="D588" s="27">
        <v>0</v>
      </c>
      <c r="E588" s="27">
        <v>0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</row>
    <row r="589" spans="1:11" ht="75">
      <c r="A589" s="108"/>
      <c r="B589" s="111"/>
      <c r="C589" s="28" t="s">
        <v>19</v>
      </c>
      <c r="D589" s="27">
        <v>0</v>
      </c>
      <c r="E589" s="27">
        <v>0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</row>
    <row r="590" spans="1:11" ht="56.25">
      <c r="A590" s="108"/>
      <c r="B590" s="111"/>
      <c r="C590" s="26" t="s">
        <v>20</v>
      </c>
      <c r="D590" s="27">
        <v>0</v>
      </c>
      <c r="E590" s="27">
        <v>0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</row>
    <row r="591" spans="1:11" ht="93.75">
      <c r="A591" s="108"/>
      <c r="B591" s="111"/>
      <c r="C591" s="28" t="s">
        <v>21</v>
      </c>
      <c r="D591" s="27">
        <v>0</v>
      </c>
      <c r="E591" s="27">
        <v>0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</row>
    <row r="592" spans="1:11" ht="37.5">
      <c r="A592" s="108"/>
      <c r="B592" s="111"/>
      <c r="C592" s="26" t="s">
        <v>22</v>
      </c>
      <c r="D592" s="27">
        <v>0</v>
      </c>
      <c r="E592" s="27">
        <v>0</v>
      </c>
      <c r="F592" s="27">
        <v>0</v>
      </c>
      <c r="G592" s="27">
        <v>0</v>
      </c>
      <c r="H592" s="27">
        <v>0</v>
      </c>
      <c r="I592" s="27">
        <v>0</v>
      </c>
      <c r="J592" s="27">
        <v>0</v>
      </c>
      <c r="K592" s="27">
        <v>0</v>
      </c>
    </row>
    <row r="593" spans="1:11" ht="56.25">
      <c r="A593" s="108"/>
      <c r="B593" s="112"/>
      <c r="C593" s="26" t="s">
        <v>23</v>
      </c>
      <c r="D593" s="27">
        <v>0</v>
      </c>
      <c r="E593" s="27">
        <v>0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</row>
    <row r="594" spans="1:11">
      <c r="A594" s="108"/>
      <c r="B594" s="101" t="s">
        <v>94</v>
      </c>
      <c r="C594" s="23" t="s">
        <v>17</v>
      </c>
      <c r="D594" s="24">
        <f t="shared" ref="D594:K594" si="41">D595+D599+D600</f>
        <v>0</v>
      </c>
      <c r="E594" s="24">
        <f t="shared" si="41"/>
        <v>0</v>
      </c>
      <c r="F594" s="24">
        <f t="shared" si="41"/>
        <v>0</v>
      </c>
      <c r="G594" s="24">
        <f t="shared" si="41"/>
        <v>0</v>
      </c>
      <c r="H594" s="24">
        <f t="shared" si="41"/>
        <v>0</v>
      </c>
      <c r="I594" s="24">
        <f t="shared" si="41"/>
        <v>0</v>
      </c>
      <c r="J594" s="24">
        <f t="shared" si="41"/>
        <v>0</v>
      </c>
      <c r="K594" s="24">
        <f t="shared" si="41"/>
        <v>0</v>
      </c>
    </row>
    <row r="595" spans="1:11" ht="37.5">
      <c r="A595" s="108"/>
      <c r="B595" s="102"/>
      <c r="C595" s="26" t="s">
        <v>18</v>
      </c>
      <c r="D595" s="27">
        <v>0</v>
      </c>
      <c r="E595" s="27">
        <v>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</row>
    <row r="596" spans="1:11" ht="75">
      <c r="A596" s="108"/>
      <c r="B596" s="102"/>
      <c r="C596" s="28" t="s">
        <v>19</v>
      </c>
      <c r="D596" s="27">
        <v>0</v>
      </c>
      <c r="E596" s="27">
        <v>0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</row>
    <row r="597" spans="1:11" ht="56.25">
      <c r="A597" s="108"/>
      <c r="B597" s="102"/>
      <c r="C597" s="26" t="s">
        <v>20</v>
      </c>
      <c r="D597" s="27">
        <v>0</v>
      </c>
      <c r="E597" s="27">
        <v>0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</row>
    <row r="598" spans="1:11" ht="93.75">
      <c r="A598" s="108"/>
      <c r="B598" s="102"/>
      <c r="C598" s="28" t="s">
        <v>21</v>
      </c>
      <c r="D598" s="27">
        <v>0</v>
      </c>
      <c r="E598" s="27">
        <v>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</row>
    <row r="599" spans="1:11" ht="37.5">
      <c r="A599" s="108"/>
      <c r="B599" s="102"/>
      <c r="C599" s="26" t="s">
        <v>22</v>
      </c>
      <c r="D599" s="27">
        <v>0</v>
      </c>
      <c r="E599" s="27">
        <v>0</v>
      </c>
      <c r="F599" s="27">
        <v>0</v>
      </c>
      <c r="G599" s="27">
        <v>0</v>
      </c>
      <c r="H599" s="27">
        <v>0</v>
      </c>
      <c r="I599" s="27">
        <v>0</v>
      </c>
      <c r="J599" s="27">
        <v>0</v>
      </c>
      <c r="K599" s="27">
        <v>0</v>
      </c>
    </row>
    <row r="600" spans="1:11" ht="56.25">
      <c r="A600" s="109"/>
      <c r="B600" s="103"/>
      <c r="C600" s="26" t="s">
        <v>23</v>
      </c>
      <c r="D600" s="27">
        <v>0</v>
      </c>
      <c r="E600" s="27">
        <v>0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</row>
    <row r="601" spans="1:11">
      <c r="A601" s="107" t="s">
        <v>95</v>
      </c>
      <c r="B601" s="110"/>
      <c r="C601" s="23" t="s">
        <v>17</v>
      </c>
      <c r="D601" s="24">
        <f>D602+D606+D607</f>
        <v>2374</v>
      </c>
      <c r="E601" s="24">
        <f>E602+E606+E607</f>
        <v>2374</v>
      </c>
      <c r="F601" s="24">
        <f>F602+F606+F607</f>
        <v>2361</v>
      </c>
      <c r="G601" s="24">
        <f>G602+G606+G607</f>
        <v>1624.5</v>
      </c>
      <c r="H601" s="24">
        <f>H602+H606+H607</f>
        <v>1624.5</v>
      </c>
      <c r="I601" s="25">
        <f>G601/D601*100</f>
        <v>68.428812131423754</v>
      </c>
      <c r="J601" s="25">
        <f>G601/E601*100</f>
        <v>68.428812131423754</v>
      </c>
      <c r="K601" s="25">
        <f>G601/F601*100</f>
        <v>68.805590851334173</v>
      </c>
    </row>
    <row r="602" spans="1:11" ht="37.5">
      <c r="A602" s="108"/>
      <c r="B602" s="111"/>
      <c r="C602" s="26" t="s">
        <v>18</v>
      </c>
      <c r="D602" s="27">
        <v>2374</v>
      </c>
      <c r="E602" s="27">
        <v>2374</v>
      </c>
      <c r="F602" s="27">
        <v>2361</v>
      </c>
      <c r="G602" s="27">
        <v>1624.5</v>
      </c>
      <c r="H602" s="27">
        <v>1624.5</v>
      </c>
      <c r="I602" s="25">
        <f>G602/D602*100</f>
        <v>68.428812131423754</v>
      </c>
      <c r="J602" s="25">
        <f>G602/E602*100</f>
        <v>68.428812131423754</v>
      </c>
      <c r="K602" s="25">
        <f>G602/F602*100</f>
        <v>68.805590851334173</v>
      </c>
    </row>
    <row r="603" spans="1:11" ht="75">
      <c r="A603" s="108"/>
      <c r="B603" s="111"/>
      <c r="C603" s="28" t="s">
        <v>19</v>
      </c>
      <c r="D603" s="27">
        <v>0</v>
      </c>
      <c r="E603" s="27">
        <v>0</v>
      </c>
      <c r="F603" s="27">
        <v>0</v>
      </c>
      <c r="G603" s="27">
        <v>0</v>
      </c>
      <c r="H603" s="27">
        <v>0</v>
      </c>
      <c r="I603" s="27">
        <v>0</v>
      </c>
      <c r="J603" s="27">
        <v>0</v>
      </c>
      <c r="K603" s="27">
        <v>0</v>
      </c>
    </row>
    <row r="604" spans="1:11" ht="56.25">
      <c r="A604" s="108"/>
      <c r="B604" s="111"/>
      <c r="C604" s="26" t="s">
        <v>20</v>
      </c>
      <c r="D604" s="27">
        <v>0</v>
      </c>
      <c r="E604" s="27">
        <v>0</v>
      </c>
      <c r="F604" s="27">
        <v>0</v>
      </c>
      <c r="G604" s="27">
        <v>0</v>
      </c>
      <c r="H604" s="27">
        <v>0</v>
      </c>
      <c r="I604" s="27">
        <v>0</v>
      </c>
      <c r="J604" s="27">
        <v>0</v>
      </c>
      <c r="K604" s="27">
        <v>0</v>
      </c>
    </row>
    <row r="605" spans="1:11" ht="93.75">
      <c r="A605" s="108"/>
      <c r="B605" s="111"/>
      <c r="C605" s="28" t="s">
        <v>21</v>
      </c>
      <c r="D605" s="27">
        <v>0</v>
      </c>
      <c r="E605" s="27">
        <v>0</v>
      </c>
      <c r="F605" s="27">
        <v>0</v>
      </c>
      <c r="G605" s="27">
        <v>0</v>
      </c>
      <c r="H605" s="27">
        <v>0</v>
      </c>
      <c r="I605" s="27">
        <v>0</v>
      </c>
      <c r="J605" s="27">
        <v>0</v>
      </c>
      <c r="K605" s="27">
        <v>0</v>
      </c>
    </row>
    <row r="606" spans="1:11" ht="37.5">
      <c r="A606" s="108"/>
      <c r="B606" s="111"/>
      <c r="C606" s="26" t="s">
        <v>22</v>
      </c>
      <c r="D606" s="27">
        <v>0</v>
      </c>
      <c r="E606" s="27">
        <v>0</v>
      </c>
      <c r="F606" s="27">
        <v>0</v>
      </c>
      <c r="G606" s="27">
        <v>0</v>
      </c>
      <c r="H606" s="27">
        <v>0</v>
      </c>
      <c r="I606" s="27">
        <v>0</v>
      </c>
      <c r="J606" s="27">
        <v>0</v>
      </c>
      <c r="K606" s="27">
        <v>0</v>
      </c>
    </row>
    <row r="607" spans="1:11" ht="56.25">
      <c r="A607" s="109"/>
      <c r="B607" s="112"/>
      <c r="C607" s="26" t="s">
        <v>23</v>
      </c>
      <c r="D607" s="27">
        <v>0</v>
      </c>
      <c r="E607" s="27">
        <v>0</v>
      </c>
      <c r="F607" s="27">
        <v>0</v>
      </c>
      <c r="G607" s="27">
        <v>0</v>
      </c>
      <c r="H607" s="27">
        <v>0</v>
      </c>
      <c r="I607" s="27">
        <v>0</v>
      </c>
      <c r="J607" s="27">
        <v>0</v>
      </c>
      <c r="K607" s="27">
        <v>0</v>
      </c>
    </row>
    <row r="608" spans="1:11">
      <c r="A608" s="107" t="s">
        <v>96</v>
      </c>
      <c r="B608" s="110"/>
      <c r="C608" s="23" t="s">
        <v>17</v>
      </c>
      <c r="D608" s="24">
        <f>D609+D613+D614</f>
        <v>235.2</v>
      </c>
      <c r="E608" s="24">
        <f>E609+E613+E614</f>
        <v>235.2</v>
      </c>
      <c r="F608" s="24">
        <f>F609+F613+F614</f>
        <v>235.2</v>
      </c>
      <c r="G608" s="24">
        <f>G609+G613+G614</f>
        <v>235.2</v>
      </c>
      <c r="H608" s="24">
        <f>H609+H613+H614</f>
        <v>235.2</v>
      </c>
      <c r="I608" s="25">
        <f>G608/D608*100</f>
        <v>100</v>
      </c>
      <c r="J608" s="25">
        <f>G608/E608*100</f>
        <v>100</v>
      </c>
      <c r="K608" s="25">
        <f>G608/F608*100</f>
        <v>100</v>
      </c>
    </row>
    <row r="609" spans="1:11" ht="37.5">
      <c r="A609" s="108"/>
      <c r="B609" s="111"/>
      <c r="C609" s="26" t="s">
        <v>18</v>
      </c>
      <c r="D609" s="27">
        <v>235.2</v>
      </c>
      <c r="E609" s="27">
        <v>235.2</v>
      </c>
      <c r="F609" s="27">
        <v>235.2</v>
      </c>
      <c r="G609" s="27">
        <v>235.2</v>
      </c>
      <c r="H609" s="27">
        <v>235.2</v>
      </c>
      <c r="I609" s="25">
        <f>G609/D609*100</f>
        <v>100</v>
      </c>
      <c r="J609" s="25">
        <f>G609/E609*100</f>
        <v>100</v>
      </c>
      <c r="K609" s="25">
        <f>G609/F609*100</f>
        <v>100</v>
      </c>
    </row>
    <row r="610" spans="1:11" ht="75">
      <c r="A610" s="108"/>
      <c r="B610" s="111"/>
      <c r="C610" s="28" t="s">
        <v>19</v>
      </c>
      <c r="D610" s="27">
        <v>0</v>
      </c>
      <c r="E610" s="27">
        <v>0</v>
      </c>
      <c r="F610" s="27">
        <v>0</v>
      </c>
      <c r="G610" s="27">
        <v>0</v>
      </c>
      <c r="H610" s="27">
        <v>0</v>
      </c>
      <c r="I610" s="27">
        <v>0</v>
      </c>
      <c r="J610" s="27">
        <v>0</v>
      </c>
      <c r="K610" s="27">
        <v>0</v>
      </c>
    </row>
    <row r="611" spans="1:11" ht="56.25">
      <c r="A611" s="108"/>
      <c r="B611" s="111"/>
      <c r="C611" s="26" t="s">
        <v>20</v>
      </c>
      <c r="D611" s="27">
        <v>0</v>
      </c>
      <c r="E611" s="27">
        <v>0</v>
      </c>
      <c r="F611" s="27">
        <v>0</v>
      </c>
      <c r="G611" s="27">
        <v>0</v>
      </c>
      <c r="H611" s="27">
        <v>0</v>
      </c>
      <c r="I611" s="27">
        <v>0</v>
      </c>
      <c r="J611" s="27">
        <v>0</v>
      </c>
      <c r="K611" s="27">
        <v>0</v>
      </c>
    </row>
    <row r="612" spans="1:11" ht="93.75">
      <c r="A612" s="108"/>
      <c r="B612" s="111"/>
      <c r="C612" s="28" t="s">
        <v>21</v>
      </c>
      <c r="D612" s="27">
        <v>0</v>
      </c>
      <c r="E612" s="27">
        <v>0</v>
      </c>
      <c r="F612" s="27">
        <v>0</v>
      </c>
      <c r="G612" s="27">
        <v>0</v>
      </c>
      <c r="H612" s="27">
        <v>0</v>
      </c>
      <c r="I612" s="27">
        <v>0</v>
      </c>
      <c r="J612" s="27">
        <v>0</v>
      </c>
      <c r="K612" s="27">
        <v>0</v>
      </c>
    </row>
    <row r="613" spans="1:11" ht="37.5">
      <c r="A613" s="108"/>
      <c r="B613" s="111"/>
      <c r="C613" s="26" t="s">
        <v>22</v>
      </c>
      <c r="D613" s="27">
        <v>0</v>
      </c>
      <c r="E613" s="27">
        <v>0</v>
      </c>
      <c r="F613" s="27">
        <v>0</v>
      </c>
      <c r="G613" s="27">
        <v>0</v>
      </c>
      <c r="H613" s="27">
        <v>0</v>
      </c>
      <c r="I613" s="27">
        <v>0</v>
      </c>
      <c r="J613" s="27">
        <v>0</v>
      </c>
      <c r="K613" s="27">
        <v>0</v>
      </c>
    </row>
    <row r="614" spans="1:11" ht="56.25">
      <c r="A614" s="109"/>
      <c r="B614" s="112"/>
      <c r="C614" s="26" t="s">
        <v>23</v>
      </c>
      <c r="D614" s="27">
        <v>0</v>
      </c>
      <c r="E614" s="27">
        <v>0</v>
      </c>
      <c r="F614" s="27">
        <v>0</v>
      </c>
      <c r="G614" s="27">
        <v>0</v>
      </c>
      <c r="H614" s="27">
        <v>0</v>
      </c>
      <c r="I614" s="27">
        <v>0</v>
      </c>
      <c r="J614" s="27">
        <v>0</v>
      </c>
      <c r="K614" s="27">
        <v>0</v>
      </c>
    </row>
    <row r="615" spans="1:11">
      <c r="A615" s="113" t="s">
        <v>97</v>
      </c>
      <c r="B615" s="101" t="s">
        <v>25</v>
      </c>
      <c r="C615" s="23" t="s">
        <v>17</v>
      </c>
      <c r="D615" s="24">
        <f>D616+D618+D620+D621</f>
        <v>23625.9</v>
      </c>
      <c r="E615" s="24">
        <f>E616+E618+E620+E621</f>
        <v>23625.9</v>
      </c>
      <c r="F615" s="24">
        <f>F616+F618+F620+F621</f>
        <v>22160</v>
      </c>
      <c r="G615" s="24">
        <f>G616+G618+G620+G621</f>
        <v>16593.5</v>
      </c>
      <c r="H615" s="24">
        <f>H616+H618+H620+H621</f>
        <v>16593.5</v>
      </c>
      <c r="I615" s="25">
        <f>G615/D615*100</f>
        <v>70.234361442315418</v>
      </c>
      <c r="J615" s="25">
        <f>G615/E615*100</f>
        <v>70.234361442315418</v>
      </c>
      <c r="K615" s="25">
        <f>G615/F615*100</f>
        <v>74.880415162454867</v>
      </c>
    </row>
    <row r="616" spans="1:11" ht="37.5">
      <c r="A616" s="114"/>
      <c r="B616" s="102"/>
      <c r="C616" s="26" t="s">
        <v>18</v>
      </c>
      <c r="D616" s="27">
        <f t="shared" ref="D616:H618" si="42">D623+D651+D672+D686+D798</f>
        <v>21000.9</v>
      </c>
      <c r="E616" s="27">
        <f t="shared" si="42"/>
        <v>21000.9</v>
      </c>
      <c r="F616" s="27">
        <f t="shared" si="42"/>
        <v>19535</v>
      </c>
      <c r="G616" s="27">
        <f t="shared" si="42"/>
        <v>13968.5</v>
      </c>
      <c r="H616" s="27">
        <f t="shared" si="42"/>
        <v>13968.5</v>
      </c>
      <c r="I616" s="25">
        <f>G616/D616*100</f>
        <v>66.513816074549183</v>
      </c>
      <c r="J616" s="25">
        <f>G616/E616*100</f>
        <v>66.513816074549183</v>
      </c>
      <c r="K616" s="25">
        <f>G616/F616*100</f>
        <v>71.50499104171999</v>
      </c>
    </row>
    <row r="617" spans="1:11" ht="75">
      <c r="A617" s="114"/>
      <c r="B617" s="102"/>
      <c r="C617" s="28" t="s">
        <v>19</v>
      </c>
      <c r="D617" s="27">
        <f t="shared" si="42"/>
        <v>500</v>
      </c>
      <c r="E617" s="27">
        <f t="shared" si="42"/>
        <v>500</v>
      </c>
      <c r="F617" s="27">
        <f t="shared" si="42"/>
        <v>500</v>
      </c>
      <c r="G617" s="27">
        <f t="shared" si="42"/>
        <v>500</v>
      </c>
      <c r="H617" s="27">
        <f t="shared" si="42"/>
        <v>500</v>
      </c>
      <c r="I617" s="25">
        <f>G617/D617*100</f>
        <v>100</v>
      </c>
      <c r="J617" s="25">
        <f>G617/E617*100</f>
        <v>100</v>
      </c>
      <c r="K617" s="25">
        <f>G617/F617*100</f>
        <v>100</v>
      </c>
    </row>
    <row r="618" spans="1:11" ht="56.25">
      <c r="A618" s="114"/>
      <c r="B618" s="102"/>
      <c r="C618" s="26" t="s">
        <v>20</v>
      </c>
      <c r="D618" s="27">
        <f t="shared" si="42"/>
        <v>2625</v>
      </c>
      <c r="E618" s="27">
        <f t="shared" si="42"/>
        <v>2625</v>
      </c>
      <c r="F618" s="27">
        <f t="shared" si="42"/>
        <v>2625</v>
      </c>
      <c r="G618" s="27">
        <f t="shared" si="42"/>
        <v>2625</v>
      </c>
      <c r="H618" s="27">
        <f t="shared" si="42"/>
        <v>2625</v>
      </c>
      <c r="I618" s="25">
        <f>G618/D618*100</f>
        <v>100</v>
      </c>
      <c r="J618" s="25">
        <f>G618/E618*100</f>
        <v>100</v>
      </c>
      <c r="K618" s="25">
        <f>G618/F618*100</f>
        <v>100</v>
      </c>
    </row>
    <row r="619" spans="1:11" ht="93.75">
      <c r="A619" s="114"/>
      <c r="B619" s="102"/>
      <c r="C619" s="28" t="s">
        <v>21</v>
      </c>
      <c r="D619" s="27">
        <f>D689</f>
        <v>2625</v>
      </c>
      <c r="E619" s="27">
        <f>E689</f>
        <v>2625</v>
      </c>
      <c r="F619" s="27">
        <f>F689</f>
        <v>2625</v>
      </c>
      <c r="G619" s="27">
        <f>G689</f>
        <v>2625</v>
      </c>
      <c r="H619" s="27">
        <f>H689</f>
        <v>2625</v>
      </c>
      <c r="I619" s="25">
        <f>G619/D619*100</f>
        <v>100</v>
      </c>
      <c r="J619" s="25">
        <f>G619/E619*100</f>
        <v>100</v>
      </c>
      <c r="K619" s="25">
        <f>G619/F619*100</f>
        <v>100</v>
      </c>
    </row>
    <row r="620" spans="1:11" ht="37.5">
      <c r="A620" s="114"/>
      <c r="B620" s="102"/>
      <c r="C620" s="26" t="s">
        <v>22</v>
      </c>
      <c r="D620" s="27">
        <f t="shared" ref="D620:K621" si="43">D627+D655+D676+D690+D802</f>
        <v>0</v>
      </c>
      <c r="E620" s="27">
        <f t="shared" si="43"/>
        <v>0</v>
      </c>
      <c r="F620" s="27">
        <f t="shared" si="43"/>
        <v>0</v>
      </c>
      <c r="G620" s="27">
        <f t="shared" si="43"/>
        <v>0</v>
      </c>
      <c r="H620" s="27">
        <f t="shared" si="43"/>
        <v>0</v>
      </c>
      <c r="I620" s="27">
        <f t="shared" si="43"/>
        <v>0</v>
      </c>
      <c r="J620" s="27">
        <f t="shared" si="43"/>
        <v>0</v>
      </c>
      <c r="K620" s="27">
        <f t="shared" si="43"/>
        <v>0</v>
      </c>
    </row>
    <row r="621" spans="1:11" ht="56.25">
      <c r="A621" s="115"/>
      <c r="B621" s="103"/>
      <c r="C621" s="26" t="s">
        <v>23</v>
      </c>
      <c r="D621" s="27">
        <f t="shared" si="43"/>
        <v>0</v>
      </c>
      <c r="E621" s="27">
        <f t="shared" si="43"/>
        <v>0</v>
      </c>
      <c r="F621" s="27">
        <f t="shared" si="43"/>
        <v>0</v>
      </c>
      <c r="G621" s="27">
        <f t="shared" si="43"/>
        <v>0</v>
      </c>
      <c r="H621" s="27">
        <f t="shared" si="43"/>
        <v>0</v>
      </c>
      <c r="I621" s="27">
        <f t="shared" si="43"/>
        <v>0</v>
      </c>
      <c r="J621" s="27">
        <f t="shared" si="43"/>
        <v>0</v>
      </c>
      <c r="K621" s="27">
        <f t="shared" si="43"/>
        <v>0</v>
      </c>
    </row>
    <row r="622" spans="1:11">
      <c r="A622" s="113" t="s">
        <v>98</v>
      </c>
      <c r="B622" s="101" t="s">
        <v>25</v>
      </c>
      <c r="C622" s="23" t="s">
        <v>17</v>
      </c>
      <c r="D622" s="24">
        <f>D623+D625+D627+D628</f>
        <v>423.7</v>
      </c>
      <c r="E622" s="24">
        <f>E623+E625+E627+E628</f>
        <v>423.7</v>
      </c>
      <c r="F622" s="24">
        <f>F623+F625+F627+F628</f>
        <v>423.7</v>
      </c>
      <c r="G622" s="24">
        <f>G623+G625+G627+G628</f>
        <v>288.3</v>
      </c>
      <c r="H622" s="24">
        <f>H623+H625+H627+H628</f>
        <v>288.3</v>
      </c>
      <c r="I622" s="25">
        <f>G622/D622*100</f>
        <v>68.043426953032821</v>
      </c>
      <c r="J622" s="25">
        <f>G622/E622*100</f>
        <v>68.043426953032821</v>
      </c>
      <c r="K622" s="25">
        <f>G622/F622*100</f>
        <v>68.043426953032821</v>
      </c>
    </row>
    <row r="623" spans="1:11" ht="37.5">
      <c r="A623" s="114"/>
      <c r="B623" s="102"/>
      <c r="C623" s="26" t="s">
        <v>18</v>
      </c>
      <c r="D623" s="27">
        <f>D630+D637+D644</f>
        <v>423.7</v>
      </c>
      <c r="E623" s="27">
        <f>E630+E637+E644</f>
        <v>423.7</v>
      </c>
      <c r="F623" s="27">
        <f>F630+F637+F644</f>
        <v>423.7</v>
      </c>
      <c r="G623" s="27">
        <f>G630+G637+G644</f>
        <v>288.3</v>
      </c>
      <c r="H623" s="27">
        <f>H630+H637+H644</f>
        <v>288.3</v>
      </c>
      <c r="I623" s="25">
        <f>G623/D623*100</f>
        <v>68.043426953032821</v>
      </c>
      <c r="J623" s="25">
        <f>G623/E623*100</f>
        <v>68.043426953032821</v>
      </c>
      <c r="K623" s="25">
        <f>G623/F623*100</f>
        <v>68.043426953032821</v>
      </c>
    </row>
    <row r="624" spans="1:11" ht="75">
      <c r="A624" s="114"/>
      <c r="B624" s="102"/>
      <c r="C624" s="28" t="s">
        <v>19</v>
      </c>
      <c r="D624" s="27">
        <f t="shared" ref="D624:K625" si="44">D631+D638</f>
        <v>0</v>
      </c>
      <c r="E624" s="27">
        <f t="shared" si="44"/>
        <v>0</v>
      </c>
      <c r="F624" s="27">
        <f t="shared" si="44"/>
        <v>0</v>
      </c>
      <c r="G624" s="27">
        <f t="shared" si="44"/>
        <v>0</v>
      </c>
      <c r="H624" s="27">
        <f t="shared" si="44"/>
        <v>0</v>
      </c>
      <c r="I624" s="27">
        <f t="shared" si="44"/>
        <v>0</v>
      </c>
      <c r="J624" s="27">
        <f t="shared" si="44"/>
        <v>0</v>
      </c>
      <c r="K624" s="27">
        <f t="shared" si="44"/>
        <v>0</v>
      </c>
    </row>
    <row r="625" spans="1:11" ht="56.25">
      <c r="A625" s="114"/>
      <c r="B625" s="102"/>
      <c r="C625" s="26" t="s">
        <v>20</v>
      </c>
      <c r="D625" s="27">
        <f t="shared" si="44"/>
        <v>0</v>
      </c>
      <c r="E625" s="27">
        <f t="shared" si="44"/>
        <v>0</v>
      </c>
      <c r="F625" s="27">
        <f t="shared" si="44"/>
        <v>0</v>
      </c>
      <c r="G625" s="27">
        <f t="shared" si="44"/>
        <v>0</v>
      </c>
      <c r="H625" s="27">
        <f t="shared" si="44"/>
        <v>0</v>
      </c>
      <c r="I625" s="27">
        <f t="shared" si="44"/>
        <v>0</v>
      </c>
      <c r="J625" s="27">
        <f t="shared" si="44"/>
        <v>0</v>
      </c>
      <c r="K625" s="27">
        <f t="shared" si="44"/>
        <v>0</v>
      </c>
    </row>
    <row r="626" spans="1:11" ht="93.75">
      <c r="A626" s="114"/>
      <c r="B626" s="102"/>
      <c r="C626" s="28" t="s">
        <v>21</v>
      </c>
      <c r="D626" s="27">
        <v>0</v>
      </c>
      <c r="E626" s="27">
        <v>0</v>
      </c>
      <c r="F626" s="27">
        <v>0</v>
      </c>
      <c r="G626" s="27">
        <v>0</v>
      </c>
      <c r="H626" s="27">
        <v>0</v>
      </c>
      <c r="I626" s="27">
        <v>0</v>
      </c>
      <c r="J626" s="27">
        <v>0</v>
      </c>
      <c r="K626" s="27">
        <v>0</v>
      </c>
    </row>
    <row r="627" spans="1:11" ht="37.5">
      <c r="A627" s="114"/>
      <c r="B627" s="102"/>
      <c r="C627" s="26" t="s">
        <v>22</v>
      </c>
      <c r="D627" s="27">
        <f t="shared" ref="D627:K628" si="45">D634+D641</f>
        <v>0</v>
      </c>
      <c r="E627" s="27">
        <f t="shared" si="45"/>
        <v>0</v>
      </c>
      <c r="F627" s="27">
        <f t="shared" si="45"/>
        <v>0</v>
      </c>
      <c r="G627" s="27">
        <f t="shared" si="45"/>
        <v>0</v>
      </c>
      <c r="H627" s="27">
        <f t="shared" si="45"/>
        <v>0</v>
      </c>
      <c r="I627" s="27">
        <f t="shared" si="45"/>
        <v>0</v>
      </c>
      <c r="J627" s="27">
        <f t="shared" si="45"/>
        <v>0</v>
      </c>
      <c r="K627" s="27">
        <f t="shared" si="45"/>
        <v>0</v>
      </c>
    </row>
    <row r="628" spans="1:11" ht="56.25">
      <c r="A628" s="115"/>
      <c r="B628" s="103"/>
      <c r="C628" s="26" t="s">
        <v>23</v>
      </c>
      <c r="D628" s="27">
        <f t="shared" si="45"/>
        <v>0</v>
      </c>
      <c r="E628" s="27">
        <f t="shared" si="45"/>
        <v>0</v>
      </c>
      <c r="F628" s="27">
        <f t="shared" si="45"/>
        <v>0</v>
      </c>
      <c r="G628" s="27">
        <f t="shared" si="45"/>
        <v>0</v>
      </c>
      <c r="H628" s="27">
        <f t="shared" si="45"/>
        <v>0</v>
      </c>
      <c r="I628" s="27">
        <f t="shared" si="45"/>
        <v>0</v>
      </c>
      <c r="J628" s="27">
        <f t="shared" si="45"/>
        <v>0</v>
      </c>
      <c r="K628" s="27">
        <f t="shared" si="45"/>
        <v>0</v>
      </c>
    </row>
    <row r="629" spans="1:11">
      <c r="A629" s="98" t="s">
        <v>99</v>
      </c>
      <c r="B629" s="101" t="s">
        <v>25</v>
      </c>
      <c r="C629" s="23" t="s">
        <v>17</v>
      </c>
      <c r="D629" s="24">
        <f>D630+D632+D634+D635</f>
        <v>38.700000000000003</v>
      </c>
      <c r="E629" s="24">
        <f>E630+E632+E634+E635</f>
        <v>38.700000000000003</v>
      </c>
      <c r="F629" s="24">
        <f>F630+F632+F634+F635</f>
        <v>38.700000000000003</v>
      </c>
      <c r="G629" s="24">
        <f>G630+G632+G634+G635</f>
        <v>0</v>
      </c>
      <c r="H629" s="24">
        <f>H630+H632+H634+H635</f>
        <v>0</v>
      </c>
      <c r="I629" s="25">
        <f>G629/D629*100</f>
        <v>0</v>
      </c>
      <c r="J629" s="25">
        <f>G629/E629*100</f>
        <v>0</v>
      </c>
      <c r="K629" s="25">
        <f>G629/F629*100</f>
        <v>0</v>
      </c>
    </row>
    <row r="630" spans="1:11" ht="37.5">
      <c r="A630" s="99"/>
      <c r="B630" s="102"/>
      <c r="C630" s="26" t="s">
        <v>18</v>
      </c>
      <c r="D630" s="27">
        <v>38.700000000000003</v>
      </c>
      <c r="E630" s="27">
        <v>38.700000000000003</v>
      </c>
      <c r="F630" s="39">
        <v>38.700000000000003</v>
      </c>
      <c r="G630" s="39">
        <v>0</v>
      </c>
      <c r="H630" s="39">
        <v>0</v>
      </c>
      <c r="I630" s="25">
        <f>G630/D630*100</f>
        <v>0</v>
      </c>
      <c r="J630" s="25">
        <f>G630/E630*100</f>
        <v>0</v>
      </c>
      <c r="K630" s="25">
        <f>G630/F630*100</f>
        <v>0</v>
      </c>
    </row>
    <row r="631" spans="1:11" ht="75">
      <c r="A631" s="99"/>
      <c r="B631" s="102"/>
      <c r="C631" s="28" t="s">
        <v>19</v>
      </c>
      <c r="D631" s="27">
        <v>0</v>
      </c>
      <c r="E631" s="27">
        <v>0</v>
      </c>
      <c r="F631" s="39">
        <v>0</v>
      </c>
      <c r="G631" s="39">
        <v>0</v>
      </c>
      <c r="H631" s="39">
        <v>0</v>
      </c>
      <c r="I631" s="39">
        <v>0</v>
      </c>
      <c r="J631" s="39">
        <v>0</v>
      </c>
      <c r="K631" s="39">
        <v>0</v>
      </c>
    </row>
    <row r="632" spans="1:11" ht="56.25">
      <c r="A632" s="99"/>
      <c r="B632" s="102"/>
      <c r="C632" s="26" t="s">
        <v>20</v>
      </c>
      <c r="D632" s="27">
        <v>0</v>
      </c>
      <c r="E632" s="27">
        <v>0</v>
      </c>
      <c r="F632" s="39">
        <v>0</v>
      </c>
      <c r="G632" s="39">
        <v>0</v>
      </c>
      <c r="H632" s="39">
        <v>0</v>
      </c>
      <c r="I632" s="39">
        <v>0</v>
      </c>
      <c r="J632" s="39">
        <v>0</v>
      </c>
      <c r="K632" s="39">
        <v>0</v>
      </c>
    </row>
    <row r="633" spans="1:11" ht="93.75">
      <c r="A633" s="99"/>
      <c r="B633" s="102"/>
      <c r="C633" s="28" t="s">
        <v>21</v>
      </c>
      <c r="D633" s="27">
        <v>0</v>
      </c>
      <c r="E633" s="27">
        <v>0</v>
      </c>
      <c r="F633" s="27">
        <v>0</v>
      </c>
      <c r="G633" s="27">
        <v>0</v>
      </c>
      <c r="H633" s="27">
        <v>0</v>
      </c>
      <c r="I633" s="27">
        <v>0</v>
      </c>
      <c r="J633" s="27">
        <v>0</v>
      </c>
      <c r="K633" s="27">
        <v>0</v>
      </c>
    </row>
    <row r="634" spans="1:11" ht="37.5">
      <c r="A634" s="99"/>
      <c r="B634" s="102"/>
      <c r="C634" s="26" t="s">
        <v>22</v>
      </c>
      <c r="D634" s="27">
        <v>0</v>
      </c>
      <c r="E634" s="27">
        <v>0</v>
      </c>
      <c r="F634" s="39">
        <v>0</v>
      </c>
      <c r="G634" s="39">
        <v>0</v>
      </c>
      <c r="H634" s="39">
        <v>0</v>
      </c>
      <c r="I634" s="39">
        <v>0</v>
      </c>
      <c r="J634" s="39">
        <v>0</v>
      </c>
      <c r="K634" s="39">
        <v>0</v>
      </c>
    </row>
    <row r="635" spans="1:11" ht="56.25">
      <c r="A635" s="100"/>
      <c r="B635" s="103"/>
      <c r="C635" s="26" t="s">
        <v>23</v>
      </c>
      <c r="D635" s="27">
        <v>0</v>
      </c>
      <c r="E635" s="27">
        <v>0</v>
      </c>
      <c r="F635" s="39">
        <v>0</v>
      </c>
      <c r="G635" s="39">
        <v>0</v>
      </c>
      <c r="H635" s="39">
        <v>0</v>
      </c>
      <c r="I635" s="39">
        <v>0</v>
      </c>
      <c r="J635" s="39">
        <v>0</v>
      </c>
      <c r="K635" s="39">
        <v>0</v>
      </c>
    </row>
    <row r="636" spans="1:11">
      <c r="A636" s="98" t="s">
        <v>100</v>
      </c>
      <c r="B636" s="101" t="s">
        <v>25</v>
      </c>
      <c r="C636" s="23" t="s">
        <v>17</v>
      </c>
      <c r="D636" s="24">
        <f>D637+D639+D641+D642</f>
        <v>289.2</v>
      </c>
      <c r="E636" s="24">
        <f>E637+E639+E641+E642</f>
        <v>289.2</v>
      </c>
      <c r="F636" s="24">
        <f>F637+F639+F641+F642</f>
        <v>289.2</v>
      </c>
      <c r="G636" s="24">
        <f>G637+G639+G641+G642</f>
        <v>281.8</v>
      </c>
      <c r="H636" s="24">
        <f>H637+H639+H641+H642</f>
        <v>281.8</v>
      </c>
      <c r="I636" s="25">
        <f>G636/D636*100</f>
        <v>97.441217150760735</v>
      </c>
      <c r="J636" s="25">
        <f>G636/E636*100</f>
        <v>97.441217150760735</v>
      </c>
      <c r="K636" s="25">
        <f>G636/F636*100</f>
        <v>97.441217150760735</v>
      </c>
    </row>
    <row r="637" spans="1:11" ht="37.5">
      <c r="A637" s="99"/>
      <c r="B637" s="102"/>
      <c r="C637" s="26" t="s">
        <v>18</v>
      </c>
      <c r="D637" s="27">
        <v>289.2</v>
      </c>
      <c r="E637" s="27">
        <v>289.2</v>
      </c>
      <c r="F637" s="27">
        <v>289.2</v>
      </c>
      <c r="G637" s="39">
        <v>281.8</v>
      </c>
      <c r="H637" s="39">
        <v>281.8</v>
      </c>
      <c r="I637" s="25">
        <f>G637/D637*100</f>
        <v>97.441217150760735</v>
      </c>
      <c r="J637" s="25">
        <f>G637/E637*100</f>
        <v>97.441217150760735</v>
      </c>
      <c r="K637" s="25">
        <f>G637/F637*100</f>
        <v>97.441217150760735</v>
      </c>
    </row>
    <row r="638" spans="1:11" ht="75">
      <c r="A638" s="99"/>
      <c r="B638" s="102"/>
      <c r="C638" s="28" t="s">
        <v>19</v>
      </c>
      <c r="D638" s="27">
        <v>0</v>
      </c>
      <c r="E638" s="27">
        <v>0</v>
      </c>
      <c r="F638" s="39">
        <v>0</v>
      </c>
      <c r="G638" s="39">
        <v>0</v>
      </c>
      <c r="H638" s="39">
        <v>0</v>
      </c>
      <c r="I638" s="39">
        <v>0</v>
      </c>
      <c r="J638" s="39">
        <v>0</v>
      </c>
      <c r="K638" s="39">
        <v>0</v>
      </c>
    </row>
    <row r="639" spans="1:11" ht="56.25">
      <c r="A639" s="99"/>
      <c r="B639" s="102"/>
      <c r="C639" s="26" t="s">
        <v>20</v>
      </c>
      <c r="D639" s="27">
        <v>0</v>
      </c>
      <c r="E639" s="27">
        <v>0</v>
      </c>
      <c r="F639" s="39">
        <v>0</v>
      </c>
      <c r="G639" s="39">
        <v>0</v>
      </c>
      <c r="H639" s="39">
        <v>0</v>
      </c>
      <c r="I639" s="39">
        <v>0</v>
      </c>
      <c r="J639" s="39">
        <v>0</v>
      </c>
      <c r="K639" s="39">
        <v>0</v>
      </c>
    </row>
    <row r="640" spans="1:11" ht="93.75">
      <c r="A640" s="99"/>
      <c r="B640" s="102"/>
      <c r="C640" s="28" t="s">
        <v>21</v>
      </c>
      <c r="D640" s="27">
        <v>0</v>
      </c>
      <c r="E640" s="27">
        <v>0</v>
      </c>
      <c r="F640" s="27">
        <v>0</v>
      </c>
      <c r="G640" s="27">
        <v>0</v>
      </c>
      <c r="H640" s="27">
        <v>0</v>
      </c>
      <c r="I640" s="27">
        <v>0</v>
      </c>
      <c r="J640" s="27">
        <v>0</v>
      </c>
      <c r="K640" s="27">
        <v>0</v>
      </c>
    </row>
    <row r="641" spans="1:11" ht="37.5">
      <c r="A641" s="99"/>
      <c r="B641" s="102"/>
      <c r="C641" s="26" t="s">
        <v>22</v>
      </c>
      <c r="D641" s="27">
        <v>0</v>
      </c>
      <c r="E641" s="27">
        <v>0</v>
      </c>
      <c r="F641" s="39">
        <v>0</v>
      </c>
      <c r="G641" s="39">
        <v>0</v>
      </c>
      <c r="H641" s="39">
        <v>0</v>
      </c>
      <c r="I641" s="39">
        <v>0</v>
      </c>
      <c r="J641" s="39">
        <v>0</v>
      </c>
      <c r="K641" s="39">
        <v>0</v>
      </c>
    </row>
    <row r="642" spans="1:11" ht="56.25">
      <c r="A642" s="100"/>
      <c r="B642" s="103"/>
      <c r="C642" s="26" t="s">
        <v>23</v>
      </c>
      <c r="D642" s="27">
        <v>0</v>
      </c>
      <c r="E642" s="27">
        <v>0</v>
      </c>
      <c r="F642" s="39">
        <v>0</v>
      </c>
      <c r="G642" s="39">
        <v>0</v>
      </c>
      <c r="H642" s="39">
        <v>0</v>
      </c>
      <c r="I642" s="39">
        <v>0</v>
      </c>
      <c r="J642" s="39">
        <v>0</v>
      </c>
      <c r="K642" s="39">
        <v>0</v>
      </c>
    </row>
    <row r="643" spans="1:11">
      <c r="A643" s="107" t="s">
        <v>101</v>
      </c>
      <c r="B643" s="110"/>
      <c r="C643" s="23" t="s">
        <v>17</v>
      </c>
      <c r="D643" s="24">
        <f>D644+D646+D648+D649</f>
        <v>95.8</v>
      </c>
      <c r="E643" s="24">
        <f>E644+E646+E648+E649</f>
        <v>95.8</v>
      </c>
      <c r="F643" s="24">
        <f>F644+F646+F648+F649</f>
        <v>95.8</v>
      </c>
      <c r="G643" s="24">
        <f>G644+G646+G648+G649</f>
        <v>6.5</v>
      </c>
      <c r="H643" s="24">
        <f>H644+H646+H648+H649</f>
        <v>6.5</v>
      </c>
      <c r="I643" s="25">
        <f>G643/D643*100</f>
        <v>6.7849686847599164</v>
      </c>
      <c r="J643" s="25">
        <f>G643/E643*100</f>
        <v>6.7849686847599164</v>
      </c>
      <c r="K643" s="25">
        <f>G643/F643*100</f>
        <v>6.7849686847599164</v>
      </c>
    </row>
    <row r="644" spans="1:11" ht="37.5">
      <c r="A644" s="108"/>
      <c r="B644" s="111"/>
      <c r="C644" s="26" t="s">
        <v>18</v>
      </c>
      <c r="D644" s="27">
        <v>95.8</v>
      </c>
      <c r="E644" s="27">
        <v>95.8</v>
      </c>
      <c r="F644" s="27">
        <v>95.8</v>
      </c>
      <c r="G644" s="39">
        <v>6.5</v>
      </c>
      <c r="H644" s="39">
        <v>6.5</v>
      </c>
      <c r="I644" s="25">
        <f>G644/D644*100</f>
        <v>6.7849686847599164</v>
      </c>
      <c r="J644" s="25">
        <f>G644/E644*100</f>
        <v>6.7849686847599164</v>
      </c>
      <c r="K644" s="25">
        <f>G644/F644*100</f>
        <v>6.7849686847599164</v>
      </c>
    </row>
    <row r="645" spans="1:11" ht="75">
      <c r="A645" s="108"/>
      <c r="B645" s="111"/>
      <c r="C645" s="28" t="s">
        <v>19</v>
      </c>
      <c r="D645" s="27">
        <v>0</v>
      </c>
      <c r="E645" s="27">
        <v>0</v>
      </c>
      <c r="F645" s="39">
        <v>0</v>
      </c>
      <c r="G645" s="39">
        <v>0</v>
      </c>
      <c r="H645" s="39">
        <v>0</v>
      </c>
      <c r="I645" s="39">
        <v>0</v>
      </c>
      <c r="J645" s="39">
        <v>0</v>
      </c>
      <c r="K645" s="39">
        <v>0</v>
      </c>
    </row>
    <row r="646" spans="1:11" ht="56.25">
      <c r="A646" s="108"/>
      <c r="B646" s="111"/>
      <c r="C646" s="26" t="s">
        <v>20</v>
      </c>
      <c r="D646" s="27">
        <v>0</v>
      </c>
      <c r="E646" s="27">
        <v>0</v>
      </c>
      <c r="F646" s="39">
        <v>0</v>
      </c>
      <c r="G646" s="39">
        <v>0</v>
      </c>
      <c r="H646" s="39">
        <v>0</v>
      </c>
      <c r="I646" s="39">
        <v>0</v>
      </c>
      <c r="J646" s="39">
        <v>0</v>
      </c>
      <c r="K646" s="39">
        <v>0</v>
      </c>
    </row>
    <row r="647" spans="1:11" ht="93.75">
      <c r="A647" s="108"/>
      <c r="B647" s="111"/>
      <c r="C647" s="28" t="s">
        <v>21</v>
      </c>
      <c r="D647" s="27">
        <v>0</v>
      </c>
      <c r="E647" s="27">
        <v>0</v>
      </c>
      <c r="F647" s="27">
        <v>0</v>
      </c>
      <c r="G647" s="27">
        <v>0</v>
      </c>
      <c r="H647" s="27">
        <v>0</v>
      </c>
      <c r="I647" s="27">
        <v>0</v>
      </c>
      <c r="J647" s="27">
        <v>0</v>
      </c>
      <c r="K647" s="27">
        <v>0</v>
      </c>
    </row>
    <row r="648" spans="1:11" ht="37.5">
      <c r="A648" s="108"/>
      <c r="B648" s="111"/>
      <c r="C648" s="26" t="s">
        <v>22</v>
      </c>
      <c r="D648" s="27">
        <v>0</v>
      </c>
      <c r="E648" s="27">
        <v>0</v>
      </c>
      <c r="F648" s="39">
        <v>0</v>
      </c>
      <c r="G648" s="39">
        <v>0</v>
      </c>
      <c r="H648" s="39">
        <v>0</v>
      </c>
      <c r="I648" s="39">
        <v>0</v>
      </c>
      <c r="J648" s="39">
        <v>0</v>
      </c>
      <c r="K648" s="39">
        <v>0</v>
      </c>
    </row>
    <row r="649" spans="1:11" ht="56.25">
      <c r="A649" s="109"/>
      <c r="B649" s="112"/>
      <c r="C649" s="26" t="s">
        <v>23</v>
      </c>
      <c r="D649" s="27">
        <v>0</v>
      </c>
      <c r="E649" s="27">
        <v>0</v>
      </c>
      <c r="F649" s="39">
        <v>0</v>
      </c>
      <c r="G649" s="39">
        <v>0</v>
      </c>
      <c r="H649" s="39">
        <v>0</v>
      </c>
      <c r="I649" s="39">
        <v>0</v>
      </c>
      <c r="J649" s="39">
        <v>0</v>
      </c>
      <c r="K649" s="39">
        <v>0</v>
      </c>
    </row>
    <row r="650" spans="1:11">
      <c r="A650" s="113" t="s">
        <v>102</v>
      </c>
      <c r="B650" s="101" t="s">
        <v>25</v>
      </c>
      <c r="C650" s="23" t="s">
        <v>17</v>
      </c>
      <c r="D650" s="24">
        <f>D651+D653+D655+D656</f>
        <v>755.2</v>
      </c>
      <c r="E650" s="24">
        <f>E651+E653+E655+E656</f>
        <v>755.2</v>
      </c>
      <c r="F650" s="24">
        <f>F651+F653+F655+F656</f>
        <v>305.2</v>
      </c>
      <c r="G650" s="24">
        <f>G651+G653+G655+G656</f>
        <v>291.89999999999998</v>
      </c>
      <c r="H650" s="24">
        <f>H651+H653+H655+H656</f>
        <v>291.89999999999998</v>
      </c>
      <c r="I650" s="25">
        <f>G650/D650*100</f>
        <v>38.652012711864401</v>
      </c>
      <c r="J650" s="25">
        <f>G650/E650*100</f>
        <v>38.652012711864401</v>
      </c>
      <c r="K650" s="25">
        <f>G650/F650*100</f>
        <v>95.642201834862391</v>
      </c>
    </row>
    <row r="651" spans="1:11" ht="37.5">
      <c r="A651" s="114"/>
      <c r="B651" s="102"/>
      <c r="C651" s="26" t="s">
        <v>18</v>
      </c>
      <c r="D651" s="27">
        <f>D658+D665</f>
        <v>755.2</v>
      </c>
      <c r="E651" s="27">
        <f>E658+E665</f>
        <v>755.2</v>
      </c>
      <c r="F651" s="27">
        <f>F658+F665</f>
        <v>305.2</v>
      </c>
      <c r="G651" s="27">
        <f>G658+G665</f>
        <v>291.89999999999998</v>
      </c>
      <c r="H651" s="27">
        <f>H658+H665</f>
        <v>291.89999999999998</v>
      </c>
      <c r="I651" s="25">
        <f>G651/D651*100</f>
        <v>38.652012711864401</v>
      </c>
      <c r="J651" s="25">
        <f>G651/E651*100</f>
        <v>38.652012711864401</v>
      </c>
      <c r="K651" s="25">
        <f>G651/F651*100</f>
        <v>95.642201834862391</v>
      </c>
    </row>
    <row r="652" spans="1:11" ht="75">
      <c r="A652" s="114"/>
      <c r="B652" s="102"/>
      <c r="C652" s="28" t="s">
        <v>19</v>
      </c>
      <c r="D652" s="27">
        <f t="shared" ref="D652:K653" si="46">D659</f>
        <v>0</v>
      </c>
      <c r="E652" s="27">
        <f t="shared" si="46"/>
        <v>0</v>
      </c>
      <c r="F652" s="27">
        <f t="shared" si="46"/>
        <v>0</v>
      </c>
      <c r="G652" s="27">
        <f t="shared" si="46"/>
        <v>0</v>
      </c>
      <c r="H652" s="27">
        <f t="shared" si="46"/>
        <v>0</v>
      </c>
      <c r="I652" s="27">
        <f t="shared" si="46"/>
        <v>0</v>
      </c>
      <c r="J652" s="27">
        <f t="shared" si="46"/>
        <v>0</v>
      </c>
      <c r="K652" s="27">
        <f t="shared" si="46"/>
        <v>0</v>
      </c>
    </row>
    <row r="653" spans="1:11" ht="56.25">
      <c r="A653" s="114"/>
      <c r="B653" s="102"/>
      <c r="C653" s="26" t="s">
        <v>20</v>
      </c>
      <c r="D653" s="27">
        <f t="shared" si="46"/>
        <v>0</v>
      </c>
      <c r="E653" s="27">
        <f t="shared" si="46"/>
        <v>0</v>
      </c>
      <c r="F653" s="27">
        <f t="shared" si="46"/>
        <v>0</v>
      </c>
      <c r="G653" s="27">
        <f t="shared" si="46"/>
        <v>0</v>
      </c>
      <c r="H653" s="27">
        <f t="shared" si="46"/>
        <v>0</v>
      </c>
      <c r="I653" s="27">
        <f t="shared" si="46"/>
        <v>0</v>
      </c>
      <c r="J653" s="27">
        <f t="shared" si="46"/>
        <v>0</v>
      </c>
      <c r="K653" s="27">
        <f t="shared" si="46"/>
        <v>0</v>
      </c>
    </row>
    <row r="654" spans="1:11" ht="93.75">
      <c r="A654" s="114"/>
      <c r="B654" s="102"/>
      <c r="C654" s="28" t="s">
        <v>21</v>
      </c>
      <c r="D654" s="27">
        <v>0</v>
      </c>
      <c r="E654" s="27">
        <v>0</v>
      </c>
      <c r="F654" s="27">
        <v>0</v>
      </c>
      <c r="G654" s="27">
        <v>0</v>
      </c>
      <c r="H654" s="27">
        <v>0</v>
      </c>
      <c r="I654" s="27">
        <v>0</v>
      </c>
      <c r="J654" s="27">
        <v>0</v>
      </c>
      <c r="K654" s="27">
        <v>0</v>
      </c>
    </row>
    <row r="655" spans="1:11" ht="37.5">
      <c r="A655" s="114"/>
      <c r="B655" s="102"/>
      <c r="C655" s="26" t="s">
        <v>22</v>
      </c>
      <c r="D655" s="27">
        <f t="shared" ref="D655:K656" si="47">D662</f>
        <v>0</v>
      </c>
      <c r="E655" s="27">
        <f t="shared" si="47"/>
        <v>0</v>
      </c>
      <c r="F655" s="27">
        <f t="shared" si="47"/>
        <v>0</v>
      </c>
      <c r="G655" s="27">
        <f t="shared" si="47"/>
        <v>0</v>
      </c>
      <c r="H655" s="27">
        <f t="shared" si="47"/>
        <v>0</v>
      </c>
      <c r="I655" s="27">
        <f t="shared" si="47"/>
        <v>0</v>
      </c>
      <c r="J655" s="27">
        <f t="shared" si="47"/>
        <v>0</v>
      </c>
      <c r="K655" s="27">
        <f t="shared" si="47"/>
        <v>0</v>
      </c>
    </row>
    <row r="656" spans="1:11" ht="56.25">
      <c r="A656" s="115"/>
      <c r="B656" s="103"/>
      <c r="C656" s="26" t="s">
        <v>23</v>
      </c>
      <c r="D656" s="27">
        <f t="shared" si="47"/>
        <v>0</v>
      </c>
      <c r="E656" s="27">
        <f t="shared" si="47"/>
        <v>0</v>
      </c>
      <c r="F656" s="27">
        <f t="shared" si="47"/>
        <v>0</v>
      </c>
      <c r="G656" s="27">
        <f t="shared" si="47"/>
        <v>0</v>
      </c>
      <c r="H656" s="27">
        <f t="shared" si="47"/>
        <v>0</v>
      </c>
      <c r="I656" s="27">
        <f t="shared" si="47"/>
        <v>0</v>
      </c>
      <c r="J656" s="27">
        <f t="shared" si="47"/>
        <v>0</v>
      </c>
      <c r="K656" s="27">
        <f t="shared" si="47"/>
        <v>0</v>
      </c>
    </row>
    <row r="657" spans="1:11">
      <c r="A657" s="98" t="s">
        <v>103</v>
      </c>
      <c r="B657" s="101" t="s">
        <v>25</v>
      </c>
      <c r="C657" s="23" t="s">
        <v>17</v>
      </c>
      <c r="D657" s="24">
        <f>D658+D660+D662+D663</f>
        <v>305.2</v>
      </c>
      <c r="E657" s="24">
        <f>E658+E660+E662+E663</f>
        <v>305.2</v>
      </c>
      <c r="F657" s="24">
        <f>F658+F660+F662+F663</f>
        <v>305.2</v>
      </c>
      <c r="G657" s="24">
        <f>G658+G660+G662+G663</f>
        <v>291.89999999999998</v>
      </c>
      <c r="H657" s="24">
        <f>H658+H660+H662+H663</f>
        <v>291.89999999999998</v>
      </c>
      <c r="I657" s="25">
        <f>G657/D657*100</f>
        <v>95.642201834862391</v>
      </c>
      <c r="J657" s="25">
        <f>G657/E657*100</f>
        <v>95.642201834862391</v>
      </c>
      <c r="K657" s="25">
        <f>G657/F657*100</f>
        <v>95.642201834862391</v>
      </c>
    </row>
    <row r="658" spans="1:11" ht="37.5">
      <c r="A658" s="99"/>
      <c r="B658" s="102"/>
      <c r="C658" s="26" t="s">
        <v>18</v>
      </c>
      <c r="D658" s="27">
        <v>305.2</v>
      </c>
      <c r="E658" s="27">
        <v>305.2</v>
      </c>
      <c r="F658" s="39">
        <v>305.2</v>
      </c>
      <c r="G658" s="39">
        <v>291.89999999999998</v>
      </c>
      <c r="H658" s="39">
        <v>291.89999999999998</v>
      </c>
      <c r="I658" s="25">
        <f>G658/D658*100</f>
        <v>95.642201834862391</v>
      </c>
      <c r="J658" s="25">
        <f>G658/E658*100</f>
        <v>95.642201834862391</v>
      </c>
      <c r="K658" s="25">
        <f>G658/F658*100</f>
        <v>95.642201834862391</v>
      </c>
    </row>
    <row r="659" spans="1:11" ht="75">
      <c r="A659" s="99"/>
      <c r="B659" s="102"/>
      <c r="C659" s="28" t="s">
        <v>19</v>
      </c>
      <c r="D659" s="27">
        <v>0</v>
      </c>
      <c r="E659" s="27">
        <v>0</v>
      </c>
      <c r="F659" s="39">
        <v>0</v>
      </c>
      <c r="G659" s="39">
        <v>0</v>
      </c>
      <c r="H659" s="39">
        <v>0</v>
      </c>
      <c r="I659" s="39">
        <v>0</v>
      </c>
      <c r="J659" s="39">
        <v>0</v>
      </c>
      <c r="K659" s="39">
        <v>0</v>
      </c>
    </row>
    <row r="660" spans="1:11" ht="56.25">
      <c r="A660" s="99"/>
      <c r="B660" s="102"/>
      <c r="C660" s="26" t="s">
        <v>20</v>
      </c>
      <c r="D660" s="27">
        <v>0</v>
      </c>
      <c r="E660" s="27">
        <v>0</v>
      </c>
      <c r="F660" s="39">
        <v>0</v>
      </c>
      <c r="G660" s="39">
        <v>0</v>
      </c>
      <c r="H660" s="39">
        <v>0</v>
      </c>
      <c r="I660" s="39">
        <v>0</v>
      </c>
      <c r="J660" s="39">
        <v>0</v>
      </c>
      <c r="K660" s="39">
        <v>0</v>
      </c>
    </row>
    <row r="661" spans="1:11" ht="93.75">
      <c r="A661" s="99"/>
      <c r="B661" s="102"/>
      <c r="C661" s="28" t="s">
        <v>21</v>
      </c>
      <c r="D661" s="27">
        <v>0</v>
      </c>
      <c r="E661" s="27">
        <v>0</v>
      </c>
      <c r="F661" s="27">
        <v>0</v>
      </c>
      <c r="G661" s="27">
        <v>0</v>
      </c>
      <c r="H661" s="27">
        <v>0</v>
      </c>
      <c r="I661" s="27">
        <v>0</v>
      </c>
      <c r="J661" s="27">
        <v>0</v>
      </c>
      <c r="K661" s="27">
        <v>0</v>
      </c>
    </row>
    <row r="662" spans="1:11" ht="37.5">
      <c r="A662" s="99"/>
      <c r="B662" s="102"/>
      <c r="C662" s="26" t="s">
        <v>22</v>
      </c>
      <c r="D662" s="27">
        <v>0</v>
      </c>
      <c r="E662" s="27">
        <v>0</v>
      </c>
      <c r="F662" s="39">
        <v>0</v>
      </c>
      <c r="G662" s="39">
        <v>0</v>
      </c>
      <c r="H662" s="39">
        <v>0</v>
      </c>
      <c r="I662" s="39">
        <v>0</v>
      </c>
      <c r="J662" s="39">
        <v>0</v>
      </c>
      <c r="K662" s="39">
        <v>0</v>
      </c>
    </row>
    <row r="663" spans="1:11" ht="56.25">
      <c r="A663" s="100"/>
      <c r="B663" s="103"/>
      <c r="C663" s="26" t="s">
        <v>23</v>
      </c>
      <c r="D663" s="27">
        <v>0</v>
      </c>
      <c r="E663" s="27">
        <v>0</v>
      </c>
      <c r="F663" s="39">
        <v>0</v>
      </c>
      <c r="G663" s="39">
        <v>0</v>
      </c>
      <c r="H663" s="39">
        <v>0</v>
      </c>
      <c r="I663" s="39">
        <v>0</v>
      </c>
      <c r="J663" s="39">
        <v>0</v>
      </c>
      <c r="K663" s="39">
        <v>0</v>
      </c>
    </row>
    <row r="664" spans="1:11">
      <c r="A664" s="149" t="s">
        <v>104</v>
      </c>
      <c r="B664" s="101" t="s">
        <v>25</v>
      </c>
      <c r="C664" s="23" t="s">
        <v>17</v>
      </c>
      <c r="D664" s="24">
        <f t="shared" ref="D664:K664" si="48">D665+D667+D669+D670</f>
        <v>450</v>
      </c>
      <c r="E664" s="24">
        <f t="shared" si="48"/>
        <v>450</v>
      </c>
      <c r="F664" s="24">
        <f t="shared" si="48"/>
        <v>0</v>
      </c>
      <c r="G664" s="24">
        <f t="shared" si="48"/>
        <v>0</v>
      </c>
      <c r="H664" s="24">
        <f t="shared" si="48"/>
        <v>0</v>
      </c>
      <c r="I664" s="24">
        <f t="shared" si="48"/>
        <v>0</v>
      </c>
      <c r="J664" s="24">
        <f t="shared" si="48"/>
        <v>0</v>
      </c>
      <c r="K664" s="24">
        <f t="shared" si="48"/>
        <v>0</v>
      </c>
    </row>
    <row r="665" spans="1:11" ht="37.5">
      <c r="A665" s="150"/>
      <c r="B665" s="102"/>
      <c r="C665" s="26" t="s">
        <v>18</v>
      </c>
      <c r="D665" s="27">
        <v>450</v>
      </c>
      <c r="E665" s="27">
        <v>450</v>
      </c>
      <c r="F665" s="39">
        <v>0</v>
      </c>
      <c r="G665" s="39">
        <v>0</v>
      </c>
      <c r="H665" s="39">
        <v>0</v>
      </c>
      <c r="I665" s="39">
        <v>0</v>
      </c>
      <c r="J665" s="39">
        <v>0</v>
      </c>
      <c r="K665" s="39">
        <v>0</v>
      </c>
    </row>
    <row r="666" spans="1:11" ht="75">
      <c r="A666" s="150"/>
      <c r="B666" s="102"/>
      <c r="C666" s="28" t="s">
        <v>19</v>
      </c>
      <c r="D666" s="27">
        <v>0</v>
      </c>
      <c r="E666" s="27">
        <v>0</v>
      </c>
      <c r="F666" s="39">
        <v>0</v>
      </c>
      <c r="G666" s="39">
        <v>0</v>
      </c>
      <c r="H666" s="39">
        <v>0</v>
      </c>
      <c r="I666" s="39">
        <v>0</v>
      </c>
      <c r="J666" s="39">
        <v>0</v>
      </c>
      <c r="K666" s="39">
        <v>0</v>
      </c>
    </row>
    <row r="667" spans="1:11" ht="56.25">
      <c r="A667" s="150"/>
      <c r="B667" s="102"/>
      <c r="C667" s="26" t="s">
        <v>20</v>
      </c>
      <c r="D667" s="27">
        <v>0</v>
      </c>
      <c r="E667" s="27">
        <v>0</v>
      </c>
      <c r="F667" s="39">
        <v>0</v>
      </c>
      <c r="G667" s="39">
        <v>0</v>
      </c>
      <c r="H667" s="39">
        <v>0</v>
      </c>
      <c r="I667" s="39">
        <v>0</v>
      </c>
      <c r="J667" s="39">
        <v>0</v>
      </c>
      <c r="K667" s="39">
        <v>0</v>
      </c>
    </row>
    <row r="668" spans="1:11" ht="93.75">
      <c r="A668" s="150"/>
      <c r="B668" s="102"/>
      <c r="C668" s="28" t="s">
        <v>21</v>
      </c>
      <c r="D668" s="27">
        <v>0</v>
      </c>
      <c r="E668" s="27">
        <v>0</v>
      </c>
      <c r="F668" s="27">
        <v>0</v>
      </c>
      <c r="G668" s="27">
        <v>0</v>
      </c>
      <c r="H668" s="27">
        <v>0</v>
      </c>
      <c r="I668" s="27">
        <v>0</v>
      </c>
      <c r="J668" s="27">
        <v>0</v>
      </c>
      <c r="K668" s="27">
        <v>0</v>
      </c>
    </row>
    <row r="669" spans="1:11" ht="37.5">
      <c r="A669" s="150"/>
      <c r="B669" s="102"/>
      <c r="C669" s="26" t="s">
        <v>22</v>
      </c>
      <c r="D669" s="27">
        <v>0</v>
      </c>
      <c r="E669" s="27">
        <v>0</v>
      </c>
      <c r="F669" s="39">
        <v>0</v>
      </c>
      <c r="G669" s="39">
        <v>0</v>
      </c>
      <c r="H669" s="39">
        <v>0</v>
      </c>
      <c r="I669" s="39">
        <v>0</v>
      </c>
      <c r="J669" s="39">
        <v>0</v>
      </c>
      <c r="K669" s="39">
        <v>0</v>
      </c>
    </row>
    <row r="670" spans="1:11" ht="56.25">
      <c r="A670" s="151"/>
      <c r="B670" s="103"/>
      <c r="C670" s="26" t="s">
        <v>23</v>
      </c>
      <c r="D670" s="27">
        <v>0</v>
      </c>
      <c r="E670" s="27">
        <v>0</v>
      </c>
      <c r="F670" s="39">
        <v>0</v>
      </c>
      <c r="G670" s="39">
        <v>0</v>
      </c>
      <c r="H670" s="39">
        <v>0</v>
      </c>
      <c r="I670" s="39">
        <v>0</v>
      </c>
      <c r="J670" s="39">
        <v>0</v>
      </c>
      <c r="K670" s="39">
        <v>0</v>
      </c>
    </row>
    <row r="671" spans="1:11">
      <c r="A671" s="113" t="s">
        <v>105</v>
      </c>
      <c r="B671" s="101" t="s">
        <v>25</v>
      </c>
      <c r="C671" s="23" t="s">
        <v>17</v>
      </c>
      <c r="D671" s="24">
        <f>D672+D674+D676+D677</f>
        <v>37.799999999999997</v>
      </c>
      <c r="E671" s="24">
        <f>E672+E674+E676+E677</f>
        <v>37.799999999999997</v>
      </c>
      <c r="F671" s="24">
        <f>F672+F674+F676+F677</f>
        <v>37.799999999999997</v>
      </c>
      <c r="G671" s="24">
        <f>G672+G674+G676+G677</f>
        <v>0</v>
      </c>
      <c r="H671" s="24">
        <f>H672+H674+H676+H677</f>
        <v>0</v>
      </c>
      <c r="I671" s="25">
        <f>G671/D671*100</f>
        <v>0</v>
      </c>
      <c r="J671" s="25">
        <f>G671/E671*100</f>
        <v>0</v>
      </c>
      <c r="K671" s="25">
        <f>G671/F671*100</f>
        <v>0</v>
      </c>
    </row>
    <row r="672" spans="1:11" ht="37.5">
      <c r="A672" s="114"/>
      <c r="B672" s="102"/>
      <c r="C672" s="26" t="s">
        <v>18</v>
      </c>
      <c r="D672" s="27">
        <f>D679</f>
        <v>37.799999999999997</v>
      </c>
      <c r="E672" s="27">
        <f>E679</f>
        <v>37.799999999999997</v>
      </c>
      <c r="F672" s="27">
        <f>F679</f>
        <v>37.799999999999997</v>
      </c>
      <c r="G672" s="27">
        <f>G679</f>
        <v>0</v>
      </c>
      <c r="H672" s="27">
        <f>H679</f>
        <v>0</v>
      </c>
      <c r="I672" s="25">
        <f>G672/D672*100</f>
        <v>0</v>
      </c>
      <c r="J672" s="25">
        <f>G672/E672*100</f>
        <v>0</v>
      </c>
      <c r="K672" s="25">
        <f>G672/F672*100</f>
        <v>0</v>
      </c>
    </row>
    <row r="673" spans="1:11" ht="75">
      <c r="A673" s="114"/>
      <c r="B673" s="102"/>
      <c r="C673" s="28" t="s">
        <v>19</v>
      </c>
      <c r="D673" s="27">
        <f>D680</f>
        <v>0</v>
      </c>
      <c r="E673" s="27">
        <f>E680</f>
        <v>0</v>
      </c>
      <c r="F673" s="27">
        <v>0</v>
      </c>
      <c r="G673" s="27">
        <v>0</v>
      </c>
      <c r="H673" s="27">
        <v>0</v>
      </c>
      <c r="I673" s="27">
        <v>0</v>
      </c>
      <c r="J673" s="27">
        <v>0</v>
      </c>
      <c r="K673" s="27">
        <v>0</v>
      </c>
    </row>
    <row r="674" spans="1:11" ht="56.25">
      <c r="A674" s="114"/>
      <c r="B674" s="102"/>
      <c r="C674" s="26" t="s">
        <v>20</v>
      </c>
      <c r="D674" s="27">
        <f>D681</f>
        <v>0</v>
      </c>
      <c r="E674" s="27">
        <f>E681</f>
        <v>0</v>
      </c>
      <c r="F674" s="27">
        <f>F681</f>
        <v>0</v>
      </c>
      <c r="G674" s="27">
        <v>0</v>
      </c>
      <c r="H674" s="27">
        <f>H681</f>
        <v>0</v>
      </c>
      <c r="I674" s="27">
        <f>I681</f>
        <v>0</v>
      </c>
      <c r="J674" s="27">
        <f>J681</f>
        <v>0</v>
      </c>
      <c r="K674" s="27">
        <f>K681</f>
        <v>0</v>
      </c>
    </row>
    <row r="675" spans="1:11" ht="93.75">
      <c r="A675" s="114"/>
      <c r="B675" s="102"/>
      <c r="C675" s="28" t="s">
        <v>21</v>
      </c>
      <c r="D675" s="27">
        <v>0</v>
      </c>
      <c r="E675" s="27">
        <v>0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</row>
    <row r="676" spans="1:11" ht="37.5">
      <c r="A676" s="114"/>
      <c r="B676" s="102"/>
      <c r="C676" s="26" t="s">
        <v>22</v>
      </c>
      <c r="D676" s="27">
        <f t="shared" ref="D676:K677" si="49">D683</f>
        <v>0</v>
      </c>
      <c r="E676" s="27">
        <f t="shared" si="49"/>
        <v>0</v>
      </c>
      <c r="F676" s="27">
        <f t="shared" si="49"/>
        <v>0</v>
      </c>
      <c r="G676" s="27">
        <f t="shared" si="49"/>
        <v>0</v>
      </c>
      <c r="H676" s="27">
        <f t="shared" si="49"/>
        <v>0</v>
      </c>
      <c r="I676" s="27">
        <f t="shared" si="49"/>
        <v>0</v>
      </c>
      <c r="J676" s="27">
        <f t="shared" si="49"/>
        <v>0</v>
      </c>
      <c r="K676" s="27">
        <f t="shared" si="49"/>
        <v>0</v>
      </c>
    </row>
    <row r="677" spans="1:11" ht="56.25">
      <c r="A677" s="115"/>
      <c r="B677" s="103"/>
      <c r="C677" s="26" t="s">
        <v>23</v>
      </c>
      <c r="D677" s="27">
        <f t="shared" si="49"/>
        <v>0</v>
      </c>
      <c r="E677" s="27">
        <f t="shared" si="49"/>
        <v>0</v>
      </c>
      <c r="F677" s="27">
        <f t="shared" si="49"/>
        <v>0</v>
      </c>
      <c r="G677" s="27">
        <f t="shared" si="49"/>
        <v>0</v>
      </c>
      <c r="H677" s="27">
        <f t="shared" si="49"/>
        <v>0</v>
      </c>
      <c r="I677" s="27">
        <f t="shared" si="49"/>
        <v>0</v>
      </c>
      <c r="J677" s="27">
        <f t="shared" si="49"/>
        <v>0</v>
      </c>
      <c r="K677" s="27">
        <f t="shared" si="49"/>
        <v>0</v>
      </c>
    </row>
    <row r="678" spans="1:11">
      <c r="A678" s="98" t="s">
        <v>106</v>
      </c>
      <c r="B678" s="101" t="s">
        <v>25</v>
      </c>
      <c r="C678" s="23" t="s">
        <v>17</v>
      </c>
      <c r="D678" s="24">
        <f>D679+D681+D683+D684</f>
        <v>37.799999999999997</v>
      </c>
      <c r="E678" s="24">
        <f>E679+E681+E683+E684</f>
        <v>37.799999999999997</v>
      </c>
      <c r="F678" s="24">
        <f>F679+F681+F683+F684</f>
        <v>37.799999999999997</v>
      </c>
      <c r="G678" s="24">
        <f>G679+G681+G683+G684</f>
        <v>0</v>
      </c>
      <c r="H678" s="24">
        <f>H679+H681+H683+H684</f>
        <v>0</v>
      </c>
      <c r="I678" s="25">
        <f>G678/D678*100</f>
        <v>0</v>
      </c>
      <c r="J678" s="25">
        <f>G678/E678*100</f>
        <v>0</v>
      </c>
      <c r="K678" s="25">
        <f>G678/F678*100</f>
        <v>0</v>
      </c>
    </row>
    <row r="679" spans="1:11" ht="37.5">
      <c r="A679" s="99"/>
      <c r="B679" s="102"/>
      <c r="C679" s="26" t="s">
        <v>18</v>
      </c>
      <c r="D679" s="27">
        <v>37.799999999999997</v>
      </c>
      <c r="E679" s="27">
        <v>37.799999999999997</v>
      </c>
      <c r="F679" s="39">
        <v>37.799999999999997</v>
      </c>
      <c r="G679" s="39">
        <v>0</v>
      </c>
      <c r="H679" s="39">
        <v>0</v>
      </c>
      <c r="I679" s="25">
        <f>G679/D679*100</f>
        <v>0</v>
      </c>
      <c r="J679" s="25">
        <f>G679/E679*100</f>
        <v>0</v>
      </c>
      <c r="K679" s="25">
        <f>G679/F679*100</f>
        <v>0</v>
      </c>
    </row>
    <row r="680" spans="1:11" ht="75">
      <c r="A680" s="99"/>
      <c r="B680" s="102"/>
      <c r="C680" s="28" t="s">
        <v>19</v>
      </c>
      <c r="D680" s="27">
        <v>0</v>
      </c>
      <c r="E680" s="27">
        <v>0</v>
      </c>
      <c r="F680" s="39">
        <v>0</v>
      </c>
      <c r="G680" s="39">
        <v>0</v>
      </c>
      <c r="H680" s="39">
        <v>0</v>
      </c>
      <c r="I680" s="39">
        <v>0</v>
      </c>
      <c r="J680" s="39">
        <v>0</v>
      </c>
      <c r="K680" s="39">
        <v>0</v>
      </c>
    </row>
    <row r="681" spans="1:11" ht="56.25">
      <c r="A681" s="99"/>
      <c r="B681" s="102"/>
      <c r="C681" s="26" t="s">
        <v>20</v>
      </c>
      <c r="D681" s="27">
        <v>0</v>
      </c>
      <c r="E681" s="27">
        <v>0</v>
      </c>
      <c r="F681" s="39">
        <v>0</v>
      </c>
      <c r="G681" s="39">
        <v>0</v>
      </c>
      <c r="H681" s="39">
        <v>0</v>
      </c>
      <c r="I681" s="39">
        <v>0</v>
      </c>
      <c r="J681" s="39">
        <v>0</v>
      </c>
      <c r="K681" s="39">
        <v>0</v>
      </c>
    </row>
    <row r="682" spans="1:11" ht="93.75">
      <c r="A682" s="99"/>
      <c r="B682" s="102"/>
      <c r="C682" s="28" t="s">
        <v>21</v>
      </c>
      <c r="D682" s="27">
        <v>0</v>
      </c>
      <c r="E682" s="27">
        <v>0</v>
      </c>
      <c r="F682" s="27">
        <v>0</v>
      </c>
      <c r="G682" s="27">
        <v>0</v>
      </c>
      <c r="H682" s="27">
        <v>0</v>
      </c>
      <c r="I682" s="27">
        <v>0</v>
      </c>
      <c r="J682" s="27">
        <v>0</v>
      </c>
      <c r="K682" s="27">
        <v>0</v>
      </c>
    </row>
    <row r="683" spans="1:11" ht="37.5">
      <c r="A683" s="99"/>
      <c r="B683" s="102"/>
      <c r="C683" s="26" t="s">
        <v>22</v>
      </c>
      <c r="D683" s="27">
        <v>0</v>
      </c>
      <c r="E683" s="27">
        <v>0</v>
      </c>
      <c r="F683" s="39">
        <v>0</v>
      </c>
      <c r="G683" s="39">
        <v>0</v>
      </c>
      <c r="H683" s="39">
        <v>0</v>
      </c>
      <c r="I683" s="39">
        <v>0</v>
      </c>
      <c r="J683" s="39">
        <v>0</v>
      </c>
      <c r="K683" s="39">
        <v>0</v>
      </c>
    </row>
    <row r="684" spans="1:11" ht="56.25">
      <c r="A684" s="100"/>
      <c r="B684" s="103"/>
      <c r="C684" s="26" t="s">
        <v>23</v>
      </c>
      <c r="D684" s="27">
        <v>0</v>
      </c>
      <c r="E684" s="27">
        <v>0</v>
      </c>
      <c r="F684" s="39">
        <v>0</v>
      </c>
      <c r="G684" s="39">
        <v>0</v>
      </c>
      <c r="H684" s="39">
        <v>0</v>
      </c>
      <c r="I684" s="39">
        <v>0</v>
      </c>
      <c r="J684" s="39">
        <v>0</v>
      </c>
      <c r="K684" s="39">
        <v>0</v>
      </c>
    </row>
    <row r="685" spans="1:11">
      <c r="A685" s="113" t="s">
        <v>107</v>
      </c>
      <c r="B685" s="101" t="s">
        <v>25</v>
      </c>
      <c r="C685" s="23" t="s">
        <v>17</v>
      </c>
      <c r="D685" s="24">
        <f>D686+D688+D690+D691</f>
        <v>4577.8</v>
      </c>
      <c r="E685" s="24">
        <f>E686+E688+E690+E691</f>
        <v>4577.8</v>
      </c>
      <c r="F685" s="24">
        <f>F686+F688+F690+F691</f>
        <v>3727.8</v>
      </c>
      <c r="G685" s="24">
        <f>G686+G688+G690+G691</f>
        <v>3644.3</v>
      </c>
      <c r="H685" s="24">
        <f>H686+H688+H690+H691</f>
        <v>3644.3</v>
      </c>
      <c r="I685" s="25">
        <f>G685/D685*100</f>
        <v>79.608108698501468</v>
      </c>
      <c r="J685" s="25">
        <f>G685/E685*100</f>
        <v>79.608108698501468</v>
      </c>
      <c r="K685" s="25">
        <f>G685/F685*100</f>
        <v>97.760072965287833</v>
      </c>
    </row>
    <row r="686" spans="1:11" ht="37.5">
      <c r="A686" s="114"/>
      <c r="B686" s="102"/>
      <c r="C686" s="26" t="s">
        <v>18</v>
      </c>
      <c r="D686" s="27">
        <f>D693+D700+D707+D714+D721+D728+D735+D742+D749+D756+D763+D770+D777+D784+D791</f>
        <v>1952.8</v>
      </c>
      <c r="E686" s="27">
        <f>E693+E700+E707+E714+E721+E728+E735+E742+E749+E756+E763+E770+E777+E784+E791</f>
        <v>1952.8</v>
      </c>
      <c r="F686" s="27">
        <f>F693+F700+F707+F714+F721+F728+F735+F742+F749+F756+F763+F770+F777+F784+F791</f>
        <v>1102.8</v>
      </c>
      <c r="G686" s="27">
        <f>G693+G700+G707+G714+G721+G728+G735+G742+G749+G756+G763+G770+G777+G784+G791</f>
        <v>1019.3</v>
      </c>
      <c r="H686" s="27">
        <f>H693+H700+H707+H714+H721+H728+H735+H742+H749+H756+H763+H770+H777+H784+H791</f>
        <v>1019.3</v>
      </c>
      <c r="I686" s="25">
        <f>G686/D686*100</f>
        <v>52.196845555100367</v>
      </c>
      <c r="J686" s="25">
        <f>G686/E686*100</f>
        <v>52.196845555100367</v>
      </c>
      <c r="K686" s="25">
        <f>G686/F686*100</f>
        <v>92.428364163946313</v>
      </c>
    </row>
    <row r="687" spans="1:11" ht="75">
      <c r="A687" s="114"/>
      <c r="B687" s="102"/>
      <c r="C687" s="28" t="s">
        <v>19</v>
      </c>
      <c r="D687" s="27">
        <f t="shared" ref="D687:I691" si="50">D694+D701+D708+D715+D722+D729+D736+D743+D750+D757+D764+D771+D778+D785</f>
        <v>500</v>
      </c>
      <c r="E687" s="27">
        <f t="shared" si="50"/>
        <v>500</v>
      </c>
      <c r="F687" s="27">
        <f t="shared" si="50"/>
        <v>500</v>
      </c>
      <c r="G687" s="27">
        <f t="shared" si="50"/>
        <v>500</v>
      </c>
      <c r="H687" s="27">
        <f t="shared" si="50"/>
        <v>500</v>
      </c>
      <c r="I687" s="25">
        <f>G687/D687*100</f>
        <v>100</v>
      </c>
      <c r="J687" s="25">
        <f>G687/E687*100</f>
        <v>100</v>
      </c>
      <c r="K687" s="25">
        <f>G687/F687*100</f>
        <v>100</v>
      </c>
    </row>
    <row r="688" spans="1:11" ht="56.25">
      <c r="A688" s="114"/>
      <c r="B688" s="102"/>
      <c r="C688" s="26" t="s">
        <v>20</v>
      </c>
      <c r="D688" s="27">
        <f>D695+D702+D709+D716+D723+D730+D737+D744+D751+D758+D765+D772+D779+D786+D793</f>
        <v>2625</v>
      </c>
      <c r="E688" s="27">
        <f>E695+E702+E709+E716+E723+E730+E737+E744+E751+E758+E765+E772+E779+E786+E793</f>
        <v>2625</v>
      </c>
      <c r="F688" s="27">
        <f>F695+F702+F709+F716+F723+F730+F737+F744+F751+F758+F765+F772+F779+F786+F793</f>
        <v>2625</v>
      </c>
      <c r="G688" s="27">
        <f>G695+G702+G709+G716+G723+G730+G737+G744+G751+G758+G765+G772+G779+G786+G793</f>
        <v>2625</v>
      </c>
      <c r="H688" s="27">
        <f>H695+H702+H709+H716+H723+H730+H737+H744+H751+H758+H765+H772+H779+H786+H793</f>
        <v>2625</v>
      </c>
      <c r="I688" s="27" t="e">
        <f t="shared" si="50"/>
        <v>#DIV/0!</v>
      </c>
      <c r="J688" s="25">
        <f>G688/E688*100</f>
        <v>100</v>
      </c>
      <c r="K688" s="25">
        <f>G688/F688*100</f>
        <v>100</v>
      </c>
    </row>
    <row r="689" spans="1:11" ht="93.75">
      <c r="A689" s="114"/>
      <c r="B689" s="102"/>
      <c r="C689" s="28" t="s">
        <v>21</v>
      </c>
      <c r="D689" s="27">
        <f>D688</f>
        <v>2625</v>
      </c>
      <c r="E689" s="27">
        <f>E688</f>
        <v>2625</v>
      </c>
      <c r="F689" s="27">
        <f>F688</f>
        <v>2625</v>
      </c>
      <c r="G689" s="27">
        <f>G688</f>
        <v>2625</v>
      </c>
      <c r="H689" s="27">
        <f>H688</f>
        <v>2625</v>
      </c>
      <c r="I689" s="27" t="e">
        <f t="shared" si="50"/>
        <v>#DIV/0!</v>
      </c>
      <c r="J689" s="25">
        <f>G689/E689*100</f>
        <v>100</v>
      </c>
      <c r="K689" s="25">
        <f>G689/F689*100</f>
        <v>100</v>
      </c>
    </row>
    <row r="690" spans="1:11" ht="37.5">
      <c r="A690" s="114"/>
      <c r="B690" s="102"/>
      <c r="C690" s="26" t="s">
        <v>22</v>
      </c>
      <c r="D690" s="27">
        <f t="shared" si="50"/>
        <v>0</v>
      </c>
      <c r="E690" s="27">
        <f t="shared" si="50"/>
        <v>0</v>
      </c>
      <c r="F690" s="27">
        <f t="shared" si="50"/>
        <v>0</v>
      </c>
      <c r="G690" s="27">
        <f t="shared" si="50"/>
        <v>0</v>
      </c>
      <c r="H690" s="27">
        <f t="shared" si="50"/>
        <v>0</v>
      </c>
      <c r="I690" s="27">
        <f t="shared" si="50"/>
        <v>0</v>
      </c>
      <c r="J690" s="27">
        <f>J697+J704</f>
        <v>0</v>
      </c>
      <c r="K690" s="27">
        <f>K697+K704</f>
        <v>0</v>
      </c>
    </row>
    <row r="691" spans="1:11" ht="56.25">
      <c r="A691" s="115"/>
      <c r="B691" s="103"/>
      <c r="C691" s="26" t="s">
        <v>23</v>
      </c>
      <c r="D691" s="27">
        <f t="shared" si="50"/>
        <v>0</v>
      </c>
      <c r="E691" s="27">
        <f t="shared" si="50"/>
        <v>0</v>
      </c>
      <c r="F691" s="27">
        <f t="shared" si="50"/>
        <v>0</v>
      </c>
      <c r="G691" s="27">
        <f t="shared" si="50"/>
        <v>0</v>
      </c>
      <c r="H691" s="27">
        <f t="shared" si="50"/>
        <v>0</v>
      </c>
      <c r="I691" s="27">
        <f t="shared" si="50"/>
        <v>0</v>
      </c>
      <c r="J691" s="27">
        <f>J698+J705</f>
        <v>0</v>
      </c>
      <c r="K691" s="27">
        <f>K698+K705</f>
        <v>0</v>
      </c>
    </row>
    <row r="692" spans="1:11">
      <c r="A692" s="98" t="s">
        <v>108</v>
      </c>
      <c r="B692" s="101" t="s">
        <v>25</v>
      </c>
      <c r="C692" s="23" t="s">
        <v>17</v>
      </c>
      <c r="D692" s="24">
        <f>D693+D695+D697+D698</f>
        <v>602.79999999999995</v>
      </c>
      <c r="E692" s="24">
        <f>E693+E695+E697+E698</f>
        <v>602.79999999999995</v>
      </c>
      <c r="F692" s="24">
        <f>F693+F695+F697+F698</f>
        <v>602.79999999999995</v>
      </c>
      <c r="G692" s="24">
        <f>G693+G695+G697+G698</f>
        <v>519.29999999999995</v>
      </c>
      <c r="H692" s="24">
        <f>H693+H695+H697+H698</f>
        <v>519.29999999999995</v>
      </c>
      <c r="I692" s="25">
        <f>G692/D692*100</f>
        <v>86.147976111479764</v>
      </c>
      <c r="J692" s="25">
        <f>G692/E692*100</f>
        <v>86.147976111479764</v>
      </c>
      <c r="K692" s="25">
        <f>G692/F692*100</f>
        <v>86.147976111479764</v>
      </c>
    </row>
    <row r="693" spans="1:11" ht="37.5">
      <c r="A693" s="99"/>
      <c r="B693" s="102"/>
      <c r="C693" s="26" t="s">
        <v>18</v>
      </c>
      <c r="D693" s="27">
        <v>602.79999999999995</v>
      </c>
      <c r="E693" s="27">
        <f>602.8</f>
        <v>602.79999999999995</v>
      </c>
      <c r="F693" s="39">
        <v>602.79999999999995</v>
      </c>
      <c r="G693" s="39">
        <v>519.29999999999995</v>
      </c>
      <c r="H693" s="39">
        <v>519.29999999999995</v>
      </c>
      <c r="I693" s="25">
        <f>G693/D693*100</f>
        <v>86.147976111479764</v>
      </c>
      <c r="J693" s="25">
        <f>G693/E693*100</f>
        <v>86.147976111479764</v>
      </c>
      <c r="K693" s="25">
        <f>G693/F693*100</f>
        <v>86.147976111479764</v>
      </c>
    </row>
    <row r="694" spans="1:11" ht="75">
      <c r="A694" s="99"/>
      <c r="B694" s="102"/>
      <c r="C694" s="28" t="s">
        <v>19</v>
      </c>
      <c r="D694" s="27">
        <v>0</v>
      </c>
      <c r="E694" s="27">
        <v>0</v>
      </c>
      <c r="F694" s="39">
        <v>0</v>
      </c>
      <c r="G694" s="39">
        <v>0</v>
      </c>
      <c r="H694" s="39">
        <v>0</v>
      </c>
      <c r="I694" s="39">
        <v>0</v>
      </c>
      <c r="J694" s="39">
        <v>0</v>
      </c>
      <c r="K694" s="39">
        <v>0</v>
      </c>
    </row>
    <row r="695" spans="1:11" ht="56.25">
      <c r="A695" s="99"/>
      <c r="B695" s="102"/>
      <c r="C695" s="26" t="s">
        <v>20</v>
      </c>
      <c r="D695" s="27">
        <v>0</v>
      </c>
      <c r="E695" s="27">
        <v>0</v>
      </c>
      <c r="F695" s="39">
        <v>0</v>
      </c>
      <c r="G695" s="39">
        <v>0</v>
      </c>
      <c r="H695" s="39">
        <v>0</v>
      </c>
      <c r="I695" s="39">
        <v>0</v>
      </c>
      <c r="J695" s="39">
        <v>0</v>
      </c>
      <c r="K695" s="39">
        <v>0</v>
      </c>
    </row>
    <row r="696" spans="1:11" ht="93.75">
      <c r="A696" s="99"/>
      <c r="B696" s="102"/>
      <c r="C696" s="28" t="s">
        <v>21</v>
      </c>
      <c r="D696" s="27">
        <v>0</v>
      </c>
      <c r="E696" s="27">
        <v>0</v>
      </c>
      <c r="F696" s="27">
        <v>0</v>
      </c>
      <c r="G696" s="27">
        <v>0</v>
      </c>
      <c r="H696" s="27">
        <v>0</v>
      </c>
      <c r="I696" s="27">
        <v>0</v>
      </c>
      <c r="J696" s="27">
        <v>0</v>
      </c>
      <c r="K696" s="27">
        <v>0</v>
      </c>
    </row>
    <row r="697" spans="1:11" ht="37.5">
      <c r="A697" s="99"/>
      <c r="B697" s="102"/>
      <c r="C697" s="26" t="s">
        <v>22</v>
      </c>
      <c r="D697" s="27">
        <v>0</v>
      </c>
      <c r="E697" s="27">
        <v>0</v>
      </c>
      <c r="F697" s="39">
        <v>0</v>
      </c>
      <c r="G697" s="39">
        <v>0</v>
      </c>
      <c r="H697" s="39">
        <v>0</v>
      </c>
      <c r="I697" s="39">
        <v>0</v>
      </c>
      <c r="J697" s="39">
        <v>0</v>
      </c>
      <c r="K697" s="39">
        <v>0</v>
      </c>
    </row>
    <row r="698" spans="1:11" ht="56.25">
      <c r="A698" s="100"/>
      <c r="B698" s="103"/>
      <c r="C698" s="26" t="s">
        <v>23</v>
      </c>
      <c r="D698" s="27">
        <v>0</v>
      </c>
      <c r="E698" s="27">
        <v>0</v>
      </c>
      <c r="F698" s="39">
        <v>0</v>
      </c>
      <c r="G698" s="39">
        <v>0</v>
      </c>
      <c r="H698" s="39">
        <v>0</v>
      </c>
      <c r="I698" s="39">
        <v>0</v>
      </c>
      <c r="J698" s="39">
        <v>0</v>
      </c>
      <c r="K698" s="39">
        <v>0</v>
      </c>
    </row>
    <row r="699" spans="1:11">
      <c r="A699" s="98" t="s">
        <v>109</v>
      </c>
      <c r="B699" s="101" t="s">
        <v>25</v>
      </c>
      <c r="C699" s="23" t="s">
        <v>17</v>
      </c>
      <c r="D699" s="24">
        <f>D700+D702+D704+D705</f>
        <v>0</v>
      </c>
      <c r="E699" s="24">
        <f>E700+E702+E704+E705</f>
        <v>0</v>
      </c>
      <c r="F699" s="24">
        <f>F700+F702+F704+F705</f>
        <v>0</v>
      </c>
      <c r="G699" s="24">
        <f>G700+G702+G704+G705</f>
        <v>0</v>
      </c>
      <c r="H699" s="24">
        <f>H700+H702+H704+H705</f>
        <v>0</v>
      </c>
      <c r="I699" s="25" t="e">
        <f>G699/D699*100</f>
        <v>#DIV/0!</v>
      </c>
      <c r="J699" s="25" t="e">
        <f>G699/E699*100</f>
        <v>#DIV/0!</v>
      </c>
      <c r="K699" s="25" t="e">
        <f>G699/F699*100</f>
        <v>#DIV/0!</v>
      </c>
    </row>
    <row r="700" spans="1:11" ht="37.5">
      <c r="A700" s="99"/>
      <c r="B700" s="102"/>
      <c r="C700" s="26" t="s">
        <v>18</v>
      </c>
      <c r="D700" s="27">
        <v>0</v>
      </c>
      <c r="E700" s="27">
        <v>0</v>
      </c>
      <c r="F700" s="39">
        <v>0</v>
      </c>
      <c r="G700" s="39">
        <v>0</v>
      </c>
      <c r="H700" s="39">
        <v>0</v>
      </c>
      <c r="I700" s="25" t="e">
        <f>G700/D700*100</f>
        <v>#DIV/0!</v>
      </c>
      <c r="J700" s="25" t="e">
        <f>G700/E700*100</f>
        <v>#DIV/0!</v>
      </c>
      <c r="K700" s="25" t="e">
        <f>G700/F700*100</f>
        <v>#DIV/0!</v>
      </c>
    </row>
    <row r="701" spans="1:11" ht="75">
      <c r="A701" s="99"/>
      <c r="B701" s="102"/>
      <c r="C701" s="28" t="s">
        <v>19</v>
      </c>
      <c r="D701" s="27">
        <v>0</v>
      </c>
      <c r="E701" s="27">
        <v>0</v>
      </c>
      <c r="F701" s="39">
        <v>0</v>
      </c>
      <c r="G701" s="39">
        <v>0</v>
      </c>
      <c r="H701" s="39">
        <v>0</v>
      </c>
      <c r="I701" s="39">
        <v>0</v>
      </c>
      <c r="J701" s="39">
        <v>0</v>
      </c>
      <c r="K701" s="39">
        <v>0</v>
      </c>
    </row>
    <row r="702" spans="1:11" ht="56.25">
      <c r="A702" s="99"/>
      <c r="B702" s="102"/>
      <c r="C702" s="26" t="s">
        <v>20</v>
      </c>
      <c r="D702" s="27">
        <v>0</v>
      </c>
      <c r="E702" s="27">
        <v>0</v>
      </c>
      <c r="F702" s="39">
        <v>0</v>
      </c>
      <c r="G702" s="39">
        <v>0</v>
      </c>
      <c r="H702" s="39">
        <v>0</v>
      </c>
      <c r="I702" s="39">
        <v>0</v>
      </c>
      <c r="J702" s="39">
        <v>0</v>
      </c>
      <c r="K702" s="39">
        <v>0</v>
      </c>
    </row>
    <row r="703" spans="1:11" ht="93.75">
      <c r="A703" s="99"/>
      <c r="B703" s="102"/>
      <c r="C703" s="28" t="s">
        <v>21</v>
      </c>
      <c r="D703" s="27">
        <v>0</v>
      </c>
      <c r="E703" s="27">
        <v>0</v>
      </c>
      <c r="F703" s="27">
        <v>0</v>
      </c>
      <c r="G703" s="27">
        <v>0</v>
      </c>
      <c r="H703" s="27">
        <v>0</v>
      </c>
      <c r="I703" s="27">
        <v>0</v>
      </c>
      <c r="J703" s="27">
        <v>0</v>
      </c>
      <c r="K703" s="27">
        <v>0</v>
      </c>
    </row>
    <row r="704" spans="1:11" ht="37.5">
      <c r="A704" s="99"/>
      <c r="B704" s="102"/>
      <c r="C704" s="26" t="s">
        <v>22</v>
      </c>
      <c r="D704" s="27">
        <v>0</v>
      </c>
      <c r="E704" s="27">
        <v>0</v>
      </c>
      <c r="F704" s="39">
        <v>0</v>
      </c>
      <c r="G704" s="39">
        <v>0</v>
      </c>
      <c r="H704" s="39">
        <v>0</v>
      </c>
      <c r="I704" s="39">
        <v>0</v>
      </c>
      <c r="J704" s="39">
        <v>0</v>
      </c>
      <c r="K704" s="39">
        <v>0</v>
      </c>
    </row>
    <row r="705" spans="1:11" ht="56.25">
      <c r="A705" s="100"/>
      <c r="B705" s="103"/>
      <c r="C705" s="26" t="s">
        <v>23</v>
      </c>
      <c r="D705" s="27">
        <v>0</v>
      </c>
      <c r="E705" s="27">
        <v>0</v>
      </c>
      <c r="F705" s="39">
        <v>0</v>
      </c>
      <c r="G705" s="39">
        <v>0</v>
      </c>
      <c r="H705" s="39">
        <v>0</v>
      </c>
      <c r="I705" s="39">
        <v>0</v>
      </c>
      <c r="J705" s="39">
        <v>0</v>
      </c>
      <c r="K705" s="39">
        <v>0</v>
      </c>
    </row>
    <row r="706" spans="1:11">
      <c r="A706" s="107" t="s">
        <v>110</v>
      </c>
      <c r="B706" s="101" t="s">
        <v>25</v>
      </c>
      <c r="C706" s="23" t="s">
        <v>17</v>
      </c>
      <c r="D706" s="24">
        <f>D707+D709+D711+D712</f>
        <v>850</v>
      </c>
      <c r="E706" s="24">
        <f>E707+E709+E711+E712</f>
        <v>850</v>
      </c>
      <c r="F706" s="24">
        <f>F707+F709+F711+F712</f>
        <v>0</v>
      </c>
      <c r="G706" s="24">
        <f>G707+G709+G711+G712</f>
        <v>0</v>
      </c>
      <c r="H706" s="24">
        <f>H707+H709+H711+H712</f>
        <v>0</v>
      </c>
      <c r="I706" s="25">
        <f>G706/D706*100</f>
        <v>0</v>
      </c>
      <c r="J706" s="25">
        <f>G706/E706*100</f>
        <v>0</v>
      </c>
      <c r="K706" s="25" t="e">
        <f>G706/F706*100</f>
        <v>#DIV/0!</v>
      </c>
    </row>
    <row r="707" spans="1:11" ht="37.5">
      <c r="A707" s="108"/>
      <c r="B707" s="102"/>
      <c r="C707" s="26" t="s">
        <v>18</v>
      </c>
      <c r="D707" s="27">
        <v>850</v>
      </c>
      <c r="E707" s="27">
        <v>850</v>
      </c>
      <c r="F707" s="39">
        <v>0</v>
      </c>
      <c r="G707" s="39">
        <v>0</v>
      </c>
      <c r="H707" s="39">
        <v>0</v>
      </c>
      <c r="I707" s="25">
        <f>G707/D707*100</f>
        <v>0</v>
      </c>
      <c r="J707" s="25">
        <f>G707/E707*100</f>
        <v>0</v>
      </c>
      <c r="K707" s="25" t="e">
        <f>G707/F707*100</f>
        <v>#DIV/0!</v>
      </c>
    </row>
    <row r="708" spans="1:11" ht="75">
      <c r="A708" s="108"/>
      <c r="B708" s="102"/>
      <c r="C708" s="28" t="s">
        <v>19</v>
      </c>
      <c r="D708" s="27">
        <v>0</v>
      </c>
      <c r="E708" s="27">
        <v>0</v>
      </c>
      <c r="F708" s="39">
        <v>0</v>
      </c>
      <c r="G708" s="39">
        <v>0</v>
      </c>
      <c r="H708" s="39">
        <v>0</v>
      </c>
      <c r="I708" s="39">
        <v>0</v>
      </c>
      <c r="J708" s="39">
        <v>0</v>
      </c>
      <c r="K708" s="39">
        <v>0</v>
      </c>
    </row>
    <row r="709" spans="1:11" ht="56.25">
      <c r="A709" s="108"/>
      <c r="B709" s="102"/>
      <c r="C709" s="26" t="s">
        <v>20</v>
      </c>
      <c r="D709" s="27">
        <v>0</v>
      </c>
      <c r="E709" s="27">
        <v>0</v>
      </c>
      <c r="F709" s="39">
        <v>0</v>
      </c>
      <c r="G709" s="39">
        <v>0</v>
      </c>
      <c r="H709" s="39">
        <v>0</v>
      </c>
      <c r="I709" s="39">
        <v>0</v>
      </c>
      <c r="J709" s="39">
        <v>0</v>
      </c>
      <c r="K709" s="39">
        <v>0</v>
      </c>
    </row>
    <row r="710" spans="1:11" ht="93.75">
      <c r="A710" s="108"/>
      <c r="B710" s="102"/>
      <c r="C710" s="28" t="s">
        <v>21</v>
      </c>
      <c r="D710" s="27">
        <v>0</v>
      </c>
      <c r="E710" s="27">
        <v>0</v>
      </c>
      <c r="F710" s="27">
        <v>0</v>
      </c>
      <c r="G710" s="27">
        <v>0</v>
      </c>
      <c r="H710" s="27">
        <v>0</v>
      </c>
      <c r="I710" s="27">
        <v>0</v>
      </c>
      <c r="J710" s="27">
        <v>0</v>
      </c>
      <c r="K710" s="27">
        <v>0</v>
      </c>
    </row>
    <row r="711" spans="1:11" ht="37.5">
      <c r="A711" s="108"/>
      <c r="B711" s="102"/>
      <c r="C711" s="26" t="s">
        <v>22</v>
      </c>
      <c r="D711" s="27">
        <v>0</v>
      </c>
      <c r="E711" s="27">
        <v>0</v>
      </c>
      <c r="F711" s="39">
        <v>0</v>
      </c>
      <c r="G711" s="39">
        <v>0</v>
      </c>
      <c r="H711" s="39">
        <v>0</v>
      </c>
      <c r="I711" s="39">
        <v>0</v>
      </c>
      <c r="J711" s="39">
        <v>0</v>
      </c>
      <c r="K711" s="39">
        <v>0</v>
      </c>
    </row>
    <row r="712" spans="1:11" ht="56.25">
      <c r="A712" s="109"/>
      <c r="B712" s="103"/>
      <c r="C712" s="26" t="s">
        <v>23</v>
      </c>
      <c r="D712" s="27">
        <v>0</v>
      </c>
      <c r="E712" s="27">
        <v>0</v>
      </c>
      <c r="F712" s="39">
        <v>0</v>
      </c>
      <c r="G712" s="39">
        <v>0</v>
      </c>
      <c r="H712" s="39">
        <v>0</v>
      </c>
      <c r="I712" s="39">
        <v>0</v>
      </c>
      <c r="J712" s="39">
        <v>0</v>
      </c>
      <c r="K712" s="39">
        <v>0</v>
      </c>
    </row>
    <row r="713" spans="1:11">
      <c r="A713" s="107" t="s">
        <v>111</v>
      </c>
      <c r="B713" s="101" t="s">
        <v>25</v>
      </c>
      <c r="C713" s="23" t="s">
        <v>17</v>
      </c>
      <c r="D713" s="24">
        <f>D714+D716+D718+D719</f>
        <v>0</v>
      </c>
      <c r="E713" s="24">
        <f>E714+E716+E718+E719</f>
        <v>0</v>
      </c>
      <c r="F713" s="24">
        <f>F714+F716+F718+F719</f>
        <v>0</v>
      </c>
      <c r="G713" s="24">
        <f>G714+G716+G718+G719</f>
        <v>0</v>
      </c>
      <c r="H713" s="24">
        <f>H714+H716+H718+H719</f>
        <v>0</v>
      </c>
      <c r="I713" s="25" t="e">
        <f>G713/D713*100</f>
        <v>#DIV/0!</v>
      </c>
      <c r="J713" s="25" t="e">
        <f>G713/E713*100</f>
        <v>#DIV/0!</v>
      </c>
      <c r="K713" s="25" t="e">
        <f>G713/F713*100</f>
        <v>#DIV/0!</v>
      </c>
    </row>
    <row r="714" spans="1:11" ht="37.5">
      <c r="A714" s="108"/>
      <c r="B714" s="102"/>
      <c r="C714" s="26" t="s">
        <v>18</v>
      </c>
      <c r="D714" s="27">
        <v>0</v>
      </c>
      <c r="E714" s="27">
        <v>0</v>
      </c>
      <c r="F714" s="39">
        <v>0</v>
      </c>
      <c r="G714" s="39">
        <v>0</v>
      </c>
      <c r="H714" s="39">
        <v>0</v>
      </c>
      <c r="I714" s="25" t="e">
        <f>G714/D714*100</f>
        <v>#DIV/0!</v>
      </c>
      <c r="J714" s="25" t="e">
        <f>G714/E714*100</f>
        <v>#DIV/0!</v>
      </c>
      <c r="K714" s="25" t="e">
        <f>G714/F714*100</f>
        <v>#DIV/0!</v>
      </c>
    </row>
    <row r="715" spans="1:11" ht="75">
      <c r="A715" s="108"/>
      <c r="B715" s="102"/>
      <c r="C715" s="28" t="s">
        <v>19</v>
      </c>
      <c r="D715" s="27">
        <v>0</v>
      </c>
      <c r="E715" s="27">
        <v>0</v>
      </c>
      <c r="F715" s="39">
        <v>0</v>
      </c>
      <c r="G715" s="39">
        <v>0</v>
      </c>
      <c r="H715" s="39">
        <v>0</v>
      </c>
      <c r="I715" s="25" t="e">
        <f>G715/D715*100</f>
        <v>#DIV/0!</v>
      </c>
      <c r="J715" s="25" t="e">
        <f>G715/E715*100</f>
        <v>#DIV/0!</v>
      </c>
      <c r="K715" s="25" t="e">
        <f>G715/F715*100</f>
        <v>#DIV/0!</v>
      </c>
    </row>
    <row r="716" spans="1:11" ht="56.25">
      <c r="A716" s="108"/>
      <c r="B716" s="102"/>
      <c r="C716" s="26" t="s">
        <v>20</v>
      </c>
      <c r="D716" s="27">
        <v>0</v>
      </c>
      <c r="E716" s="27">
        <v>0</v>
      </c>
      <c r="F716" s="39">
        <v>0</v>
      </c>
      <c r="G716" s="39">
        <v>0</v>
      </c>
      <c r="H716" s="39">
        <v>0</v>
      </c>
      <c r="I716" s="25" t="e">
        <f>G716/D716*100</f>
        <v>#DIV/0!</v>
      </c>
      <c r="J716" s="25" t="e">
        <f>G716/E716*100</f>
        <v>#DIV/0!</v>
      </c>
      <c r="K716" s="25" t="e">
        <f>G716/F716*100</f>
        <v>#DIV/0!</v>
      </c>
    </row>
    <row r="717" spans="1:11" ht="93.75">
      <c r="A717" s="108"/>
      <c r="B717" s="102"/>
      <c r="C717" s="28" t="s">
        <v>21</v>
      </c>
      <c r="D717" s="27">
        <v>0</v>
      </c>
      <c r="E717" s="27">
        <v>0</v>
      </c>
      <c r="F717" s="27">
        <v>0</v>
      </c>
      <c r="G717" s="27">
        <v>0</v>
      </c>
      <c r="H717" s="27">
        <v>0</v>
      </c>
      <c r="I717" s="25" t="e">
        <f>G717/D717*100</f>
        <v>#DIV/0!</v>
      </c>
      <c r="J717" s="25" t="e">
        <f>G717/E717*100</f>
        <v>#DIV/0!</v>
      </c>
      <c r="K717" s="25" t="e">
        <f>G717/F717*100</f>
        <v>#DIV/0!</v>
      </c>
    </row>
    <row r="718" spans="1:11" ht="37.5">
      <c r="A718" s="108"/>
      <c r="B718" s="102"/>
      <c r="C718" s="26" t="s">
        <v>22</v>
      </c>
      <c r="D718" s="27">
        <v>0</v>
      </c>
      <c r="E718" s="27">
        <v>0</v>
      </c>
      <c r="F718" s="39">
        <v>0</v>
      </c>
      <c r="G718" s="39">
        <v>0</v>
      </c>
      <c r="H718" s="39">
        <v>0</v>
      </c>
      <c r="I718" s="39">
        <v>0</v>
      </c>
      <c r="J718" s="39">
        <v>0</v>
      </c>
      <c r="K718" s="39">
        <v>0</v>
      </c>
    </row>
    <row r="719" spans="1:11" ht="56.25">
      <c r="A719" s="109"/>
      <c r="B719" s="103"/>
      <c r="C719" s="26" t="s">
        <v>23</v>
      </c>
      <c r="D719" s="27">
        <v>0</v>
      </c>
      <c r="E719" s="27">
        <v>0</v>
      </c>
      <c r="F719" s="39">
        <v>0</v>
      </c>
      <c r="G719" s="39">
        <v>0</v>
      </c>
      <c r="H719" s="39">
        <v>0</v>
      </c>
      <c r="I719" s="39">
        <v>0</v>
      </c>
      <c r="J719" s="39">
        <v>0</v>
      </c>
      <c r="K719" s="39">
        <v>0</v>
      </c>
    </row>
    <row r="720" spans="1:11">
      <c r="A720" s="107" t="s">
        <v>112</v>
      </c>
      <c r="B720" s="101" t="s">
        <v>25</v>
      </c>
      <c r="C720" s="23" t="s">
        <v>17</v>
      </c>
      <c r="D720" s="24">
        <f>D721+D723+D725+D726</f>
        <v>0</v>
      </c>
      <c r="E720" s="24">
        <f>E721+E723+E725+E726</f>
        <v>0</v>
      </c>
      <c r="F720" s="24">
        <v>0</v>
      </c>
      <c r="G720" s="24">
        <f>G721+G723+G725+G726</f>
        <v>0</v>
      </c>
      <c r="H720" s="24">
        <f>H721+H723+H725+H726</f>
        <v>0</v>
      </c>
      <c r="I720" s="25" t="e">
        <f>G720/D720*100</f>
        <v>#DIV/0!</v>
      </c>
      <c r="J720" s="25" t="e">
        <f>G720/E720*100</f>
        <v>#DIV/0!</v>
      </c>
      <c r="K720" s="25" t="e">
        <f>G720/F720*100</f>
        <v>#DIV/0!</v>
      </c>
    </row>
    <row r="721" spans="1:11" ht="37.5">
      <c r="A721" s="108"/>
      <c r="B721" s="102"/>
      <c r="C721" s="26" t="s">
        <v>18</v>
      </c>
      <c r="D721" s="27">
        <v>0</v>
      </c>
      <c r="E721" s="27">
        <v>0</v>
      </c>
      <c r="F721" s="39">
        <v>0</v>
      </c>
      <c r="G721" s="39">
        <v>0</v>
      </c>
      <c r="H721" s="39">
        <v>0</v>
      </c>
      <c r="I721" s="25" t="e">
        <f>G721/D721*100</f>
        <v>#DIV/0!</v>
      </c>
      <c r="J721" s="25" t="e">
        <f>G721/E721*100</f>
        <v>#DIV/0!</v>
      </c>
      <c r="K721" s="25" t="e">
        <f>G721/F721*100</f>
        <v>#DIV/0!</v>
      </c>
    </row>
    <row r="722" spans="1:11" ht="75">
      <c r="A722" s="108"/>
      <c r="B722" s="102"/>
      <c r="C722" s="28" t="s">
        <v>19</v>
      </c>
      <c r="D722" s="27">
        <v>0</v>
      </c>
      <c r="E722" s="27">
        <v>0</v>
      </c>
      <c r="F722" s="39">
        <v>0</v>
      </c>
      <c r="G722" s="39">
        <v>0</v>
      </c>
      <c r="H722" s="39">
        <v>0</v>
      </c>
      <c r="I722" s="39">
        <v>0</v>
      </c>
      <c r="J722" s="39">
        <v>0</v>
      </c>
      <c r="K722" s="39">
        <v>0</v>
      </c>
    </row>
    <row r="723" spans="1:11" ht="56.25">
      <c r="A723" s="108"/>
      <c r="B723" s="102"/>
      <c r="C723" s="26" t="s">
        <v>20</v>
      </c>
      <c r="D723" s="27">
        <v>0</v>
      </c>
      <c r="E723" s="27">
        <v>0</v>
      </c>
      <c r="F723" s="39">
        <v>0</v>
      </c>
      <c r="G723" s="39">
        <v>0</v>
      </c>
      <c r="H723" s="39">
        <v>0</v>
      </c>
      <c r="I723" s="39">
        <v>0</v>
      </c>
      <c r="J723" s="39">
        <v>0</v>
      </c>
      <c r="K723" s="39">
        <v>0</v>
      </c>
    </row>
    <row r="724" spans="1:11" ht="93.75">
      <c r="A724" s="108"/>
      <c r="B724" s="102"/>
      <c r="C724" s="28" t="s">
        <v>21</v>
      </c>
      <c r="D724" s="27">
        <v>0</v>
      </c>
      <c r="E724" s="27">
        <v>0</v>
      </c>
      <c r="F724" s="27">
        <v>0</v>
      </c>
      <c r="G724" s="27">
        <v>0</v>
      </c>
      <c r="H724" s="27">
        <v>0</v>
      </c>
      <c r="I724" s="27">
        <v>0</v>
      </c>
      <c r="J724" s="27">
        <v>0</v>
      </c>
      <c r="K724" s="27">
        <v>0</v>
      </c>
    </row>
    <row r="725" spans="1:11" ht="37.5">
      <c r="A725" s="108"/>
      <c r="B725" s="102"/>
      <c r="C725" s="26" t="s">
        <v>22</v>
      </c>
      <c r="D725" s="27">
        <v>0</v>
      </c>
      <c r="E725" s="27">
        <v>0</v>
      </c>
      <c r="F725" s="39">
        <v>0</v>
      </c>
      <c r="G725" s="39">
        <v>0</v>
      </c>
      <c r="H725" s="39">
        <v>0</v>
      </c>
      <c r="I725" s="39">
        <v>0</v>
      </c>
      <c r="J725" s="39">
        <v>0</v>
      </c>
      <c r="K725" s="39">
        <v>0</v>
      </c>
    </row>
    <row r="726" spans="1:11" ht="56.25">
      <c r="A726" s="109"/>
      <c r="B726" s="103"/>
      <c r="C726" s="26" t="s">
        <v>23</v>
      </c>
      <c r="D726" s="27">
        <v>0</v>
      </c>
      <c r="E726" s="27">
        <v>0</v>
      </c>
      <c r="F726" s="39">
        <v>0</v>
      </c>
      <c r="G726" s="39">
        <v>0</v>
      </c>
      <c r="H726" s="39">
        <v>0</v>
      </c>
      <c r="I726" s="39">
        <v>0</v>
      </c>
      <c r="J726" s="39">
        <v>0</v>
      </c>
      <c r="K726" s="39">
        <v>0</v>
      </c>
    </row>
    <row r="727" spans="1:11">
      <c r="A727" s="107" t="s">
        <v>113</v>
      </c>
      <c r="B727" s="110"/>
      <c r="C727" s="23" t="s">
        <v>17</v>
      </c>
      <c r="D727" s="24">
        <f>D728+D730+D732+D733</f>
        <v>310</v>
      </c>
      <c r="E727" s="24">
        <f>E728+E730+E732+E733</f>
        <v>375</v>
      </c>
      <c r="F727" s="24">
        <f>F728+F730+F732+F733</f>
        <v>375</v>
      </c>
      <c r="G727" s="24">
        <f>G728+G730+G732+G733</f>
        <v>375</v>
      </c>
      <c r="H727" s="24">
        <f>H728+H730+H732+H733</f>
        <v>375</v>
      </c>
      <c r="I727" s="25">
        <f>G727/D727*100</f>
        <v>120.96774193548387</v>
      </c>
      <c r="J727" s="25">
        <f>G727/E727*100</f>
        <v>100</v>
      </c>
      <c r="K727" s="25">
        <f>G727/F727*100</f>
        <v>100</v>
      </c>
    </row>
    <row r="728" spans="1:11" ht="37.5">
      <c r="A728" s="108"/>
      <c r="B728" s="111"/>
      <c r="C728" s="26" t="s">
        <v>18</v>
      </c>
      <c r="D728" s="27">
        <v>20</v>
      </c>
      <c r="E728" s="27">
        <v>20</v>
      </c>
      <c r="F728" s="39">
        <v>20</v>
      </c>
      <c r="G728" s="39">
        <v>20</v>
      </c>
      <c r="H728" s="39">
        <v>20</v>
      </c>
      <c r="I728" s="25">
        <f>G728/D728*100</f>
        <v>100</v>
      </c>
      <c r="J728" s="25">
        <f>G728/E728*100</f>
        <v>100</v>
      </c>
      <c r="K728" s="25">
        <f>G728/F728*100</f>
        <v>100</v>
      </c>
    </row>
    <row r="729" spans="1:11" ht="75">
      <c r="A729" s="108"/>
      <c r="B729" s="111"/>
      <c r="C729" s="28" t="s">
        <v>19</v>
      </c>
      <c r="D729" s="27">
        <f t="shared" ref="D729:I729" si="51">D728</f>
        <v>20</v>
      </c>
      <c r="E729" s="27">
        <f t="shared" si="51"/>
        <v>20</v>
      </c>
      <c r="F729" s="27">
        <f t="shared" si="51"/>
        <v>20</v>
      </c>
      <c r="G729" s="27">
        <f t="shared" si="51"/>
        <v>20</v>
      </c>
      <c r="H729" s="27">
        <f t="shared" si="51"/>
        <v>20</v>
      </c>
      <c r="I729" s="27">
        <f t="shared" si="51"/>
        <v>100</v>
      </c>
      <c r="J729" s="39">
        <v>0</v>
      </c>
      <c r="K729" s="39">
        <v>0</v>
      </c>
    </row>
    <row r="730" spans="1:11" ht="56.25">
      <c r="A730" s="108"/>
      <c r="B730" s="111"/>
      <c r="C730" s="26" t="s">
        <v>20</v>
      </c>
      <c r="D730" s="27">
        <v>290</v>
      </c>
      <c r="E730" s="27">
        <v>355</v>
      </c>
      <c r="F730" s="39">
        <v>355</v>
      </c>
      <c r="G730" s="39">
        <v>355</v>
      </c>
      <c r="H730" s="39">
        <v>355</v>
      </c>
      <c r="I730" s="39">
        <v>0</v>
      </c>
      <c r="J730" s="39">
        <v>0</v>
      </c>
      <c r="K730" s="39">
        <v>0</v>
      </c>
    </row>
    <row r="731" spans="1:11" ht="93.75">
      <c r="A731" s="108"/>
      <c r="B731" s="111"/>
      <c r="C731" s="28" t="s">
        <v>21</v>
      </c>
      <c r="D731" s="27">
        <f>D730</f>
        <v>290</v>
      </c>
      <c r="E731" s="27">
        <f>E730</f>
        <v>355</v>
      </c>
      <c r="F731" s="27">
        <f>F730</f>
        <v>355</v>
      </c>
      <c r="G731" s="27">
        <f>G730</f>
        <v>355</v>
      </c>
      <c r="H731" s="27">
        <f>H730</f>
        <v>355</v>
      </c>
      <c r="I731" s="27">
        <v>0</v>
      </c>
      <c r="J731" s="27">
        <v>0</v>
      </c>
      <c r="K731" s="27">
        <v>0</v>
      </c>
    </row>
    <row r="732" spans="1:11" ht="37.5">
      <c r="A732" s="108"/>
      <c r="B732" s="111"/>
      <c r="C732" s="26" t="s">
        <v>22</v>
      </c>
      <c r="D732" s="27">
        <v>0</v>
      </c>
      <c r="E732" s="27">
        <v>0</v>
      </c>
      <c r="F732" s="39">
        <v>0</v>
      </c>
      <c r="G732" s="39">
        <v>0</v>
      </c>
      <c r="H732" s="39">
        <v>0</v>
      </c>
      <c r="I732" s="39">
        <v>0</v>
      </c>
      <c r="J732" s="39">
        <v>0</v>
      </c>
      <c r="K732" s="39">
        <v>0</v>
      </c>
    </row>
    <row r="733" spans="1:11" ht="56.25">
      <c r="A733" s="109"/>
      <c r="B733" s="112"/>
      <c r="C733" s="26" t="s">
        <v>23</v>
      </c>
      <c r="D733" s="27">
        <v>0</v>
      </c>
      <c r="E733" s="27">
        <v>0</v>
      </c>
      <c r="F733" s="39">
        <v>0</v>
      </c>
      <c r="G733" s="39">
        <v>0</v>
      </c>
      <c r="H733" s="39">
        <v>0</v>
      </c>
      <c r="I733" s="39">
        <v>0</v>
      </c>
      <c r="J733" s="39">
        <v>0</v>
      </c>
      <c r="K733" s="39">
        <v>0</v>
      </c>
    </row>
    <row r="734" spans="1:11">
      <c r="A734" s="107" t="s">
        <v>114</v>
      </c>
      <c r="B734" s="110"/>
      <c r="C734" s="23" t="s">
        <v>17</v>
      </c>
      <c r="D734" s="24">
        <f>D735+D737+D739+D740</f>
        <v>435</v>
      </c>
      <c r="E734" s="24">
        <f>E735+E737+E739+E740</f>
        <v>450</v>
      </c>
      <c r="F734" s="24">
        <f>F735+F737+F739+F740</f>
        <v>450</v>
      </c>
      <c r="G734" s="24">
        <f>G735+G737+G739+G740</f>
        <v>450</v>
      </c>
      <c r="H734" s="24">
        <f>H735+H737+H739+H740</f>
        <v>450</v>
      </c>
      <c r="I734" s="25">
        <f>G734/D734*100</f>
        <v>103.44827586206897</v>
      </c>
      <c r="J734" s="25">
        <f>G734/E734*100</f>
        <v>100</v>
      </c>
      <c r="K734" s="25">
        <f>G734/F734*100</f>
        <v>100</v>
      </c>
    </row>
    <row r="735" spans="1:11" ht="37.5">
      <c r="A735" s="108"/>
      <c r="B735" s="111"/>
      <c r="C735" s="26" t="s">
        <v>18</v>
      </c>
      <c r="D735" s="27">
        <v>30</v>
      </c>
      <c r="E735" s="27">
        <v>30</v>
      </c>
      <c r="F735" s="39">
        <v>30</v>
      </c>
      <c r="G735" s="39">
        <v>30</v>
      </c>
      <c r="H735" s="39">
        <v>30</v>
      </c>
      <c r="I735" s="25">
        <f>G735/D735*100</f>
        <v>100</v>
      </c>
      <c r="J735" s="25">
        <f>G735/E735*100</f>
        <v>100</v>
      </c>
      <c r="K735" s="25">
        <f>G735/F735*100</f>
        <v>100</v>
      </c>
    </row>
    <row r="736" spans="1:11" ht="75">
      <c r="A736" s="108"/>
      <c r="B736" s="111"/>
      <c r="C736" s="28" t="s">
        <v>19</v>
      </c>
      <c r="D736" s="27">
        <f>D735</f>
        <v>30</v>
      </c>
      <c r="E736" s="27">
        <f>E735</f>
        <v>30</v>
      </c>
      <c r="F736" s="27">
        <f>F735</f>
        <v>30</v>
      </c>
      <c r="G736" s="27">
        <f>G735</f>
        <v>30</v>
      </c>
      <c r="H736" s="27">
        <f>H735</f>
        <v>30</v>
      </c>
      <c r="I736" s="39">
        <v>0</v>
      </c>
      <c r="J736" s="39">
        <v>0</v>
      </c>
      <c r="K736" s="39">
        <v>0</v>
      </c>
    </row>
    <row r="737" spans="1:11" ht="56.25">
      <c r="A737" s="108"/>
      <c r="B737" s="111"/>
      <c r="C737" s="26" t="s">
        <v>20</v>
      </c>
      <c r="D737" s="27">
        <v>405</v>
      </c>
      <c r="E737" s="27">
        <v>420</v>
      </c>
      <c r="F737" s="39">
        <v>420</v>
      </c>
      <c r="G737" s="39">
        <v>420</v>
      </c>
      <c r="H737" s="39">
        <v>420</v>
      </c>
      <c r="I737" s="39">
        <v>0</v>
      </c>
      <c r="J737" s="39">
        <v>0</v>
      </c>
      <c r="K737" s="39">
        <v>0</v>
      </c>
    </row>
    <row r="738" spans="1:11" ht="93.75">
      <c r="A738" s="108"/>
      <c r="B738" s="111"/>
      <c r="C738" s="28" t="s">
        <v>21</v>
      </c>
      <c r="D738" s="27">
        <f t="shared" ref="D738:I738" si="52">D737</f>
        <v>405</v>
      </c>
      <c r="E738" s="27">
        <f t="shared" si="52"/>
        <v>420</v>
      </c>
      <c r="F738" s="27">
        <f t="shared" si="52"/>
        <v>420</v>
      </c>
      <c r="G738" s="27">
        <f t="shared" si="52"/>
        <v>420</v>
      </c>
      <c r="H738" s="27">
        <f t="shared" si="52"/>
        <v>420</v>
      </c>
      <c r="I738" s="27">
        <f t="shared" si="52"/>
        <v>0</v>
      </c>
      <c r="J738" s="27">
        <v>0</v>
      </c>
      <c r="K738" s="27">
        <v>0</v>
      </c>
    </row>
    <row r="739" spans="1:11" ht="37.5">
      <c r="A739" s="108"/>
      <c r="B739" s="111"/>
      <c r="C739" s="26" t="s">
        <v>22</v>
      </c>
      <c r="D739" s="27">
        <v>0</v>
      </c>
      <c r="E739" s="27">
        <v>0</v>
      </c>
      <c r="F739" s="39">
        <v>0</v>
      </c>
      <c r="G739" s="39">
        <v>0</v>
      </c>
      <c r="H739" s="39">
        <v>0</v>
      </c>
      <c r="I739" s="39">
        <v>0</v>
      </c>
      <c r="J739" s="39">
        <v>0</v>
      </c>
      <c r="K739" s="39">
        <v>0</v>
      </c>
    </row>
    <row r="740" spans="1:11" ht="56.25">
      <c r="A740" s="109"/>
      <c r="B740" s="112"/>
      <c r="C740" s="26" t="s">
        <v>23</v>
      </c>
      <c r="D740" s="27">
        <v>0</v>
      </c>
      <c r="E740" s="27">
        <v>0</v>
      </c>
      <c r="F740" s="39">
        <v>0</v>
      </c>
      <c r="G740" s="39">
        <v>0</v>
      </c>
      <c r="H740" s="39">
        <v>0</v>
      </c>
      <c r="I740" s="39">
        <v>0</v>
      </c>
      <c r="J740" s="39">
        <v>0</v>
      </c>
      <c r="K740" s="39">
        <v>0</v>
      </c>
    </row>
    <row r="741" spans="1:11">
      <c r="A741" s="107" t="s">
        <v>115</v>
      </c>
      <c r="B741" s="110"/>
      <c r="C741" s="23" t="s">
        <v>17</v>
      </c>
      <c r="D741" s="24">
        <f>D742+D744+D746+D747</f>
        <v>310</v>
      </c>
      <c r="E741" s="24">
        <f>E742+E744+E746+E747</f>
        <v>350</v>
      </c>
      <c r="F741" s="24">
        <f>F742+F744+F746+F747</f>
        <v>350</v>
      </c>
      <c r="G741" s="24">
        <f>G742+G744+G746+G747</f>
        <v>350</v>
      </c>
      <c r="H741" s="24">
        <f>H742+H744+H746+H747</f>
        <v>350</v>
      </c>
      <c r="I741" s="25">
        <f>G741/D741*100</f>
        <v>112.90322580645163</v>
      </c>
      <c r="J741" s="25">
        <f>G741/E741*100</f>
        <v>100</v>
      </c>
      <c r="K741" s="25">
        <f>G741/F741*100</f>
        <v>100</v>
      </c>
    </row>
    <row r="742" spans="1:11" ht="37.5">
      <c r="A742" s="108"/>
      <c r="B742" s="111"/>
      <c r="C742" s="26" t="s">
        <v>18</v>
      </c>
      <c r="D742" s="27">
        <v>50</v>
      </c>
      <c r="E742" s="27">
        <v>50</v>
      </c>
      <c r="F742" s="39">
        <v>50</v>
      </c>
      <c r="G742" s="39">
        <v>50</v>
      </c>
      <c r="H742" s="39">
        <v>50</v>
      </c>
      <c r="I742" s="25">
        <f>G742/D742*100</f>
        <v>100</v>
      </c>
      <c r="J742" s="25">
        <f>G742/E742*100</f>
        <v>100</v>
      </c>
      <c r="K742" s="25">
        <f>G742/F742*100</f>
        <v>100</v>
      </c>
    </row>
    <row r="743" spans="1:11" ht="75">
      <c r="A743" s="108"/>
      <c r="B743" s="111"/>
      <c r="C743" s="28" t="s">
        <v>19</v>
      </c>
      <c r="D743" s="27">
        <f>D742</f>
        <v>50</v>
      </c>
      <c r="E743" s="27">
        <f>E742</f>
        <v>50</v>
      </c>
      <c r="F743" s="27">
        <f>F742</f>
        <v>50</v>
      </c>
      <c r="G743" s="27">
        <f>G742</f>
        <v>50</v>
      </c>
      <c r="H743" s="27">
        <f>H742</f>
        <v>50</v>
      </c>
      <c r="I743" s="39">
        <v>0</v>
      </c>
      <c r="J743" s="39">
        <v>0</v>
      </c>
      <c r="K743" s="39">
        <v>0</v>
      </c>
    </row>
    <row r="744" spans="1:11" ht="56.25">
      <c r="A744" s="108"/>
      <c r="B744" s="111"/>
      <c r="C744" s="26" t="s">
        <v>20</v>
      </c>
      <c r="D744" s="27">
        <v>260</v>
      </c>
      <c r="E744" s="27">
        <v>300</v>
      </c>
      <c r="F744" s="39">
        <v>300</v>
      </c>
      <c r="G744" s="39">
        <v>300</v>
      </c>
      <c r="H744" s="39">
        <v>300</v>
      </c>
      <c r="I744" s="39">
        <v>0</v>
      </c>
      <c r="J744" s="39">
        <v>0</v>
      </c>
      <c r="K744" s="39">
        <v>0</v>
      </c>
    </row>
    <row r="745" spans="1:11" ht="93.75">
      <c r="A745" s="108"/>
      <c r="B745" s="111"/>
      <c r="C745" s="28" t="s">
        <v>21</v>
      </c>
      <c r="D745" s="27">
        <f t="shared" ref="D745:I745" si="53">D744</f>
        <v>260</v>
      </c>
      <c r="E745" s="27">
        <f t="shared" si="53"/>
        <v>300</v>
      </c>
      <c r="F745" s="27">
        <f t="shared" si="53"/>
        <v>300</v>
      </c>
      <c r="G745" s="27">
        <f t="shared" si="53"/>
        <v>300</v>
      </c>
      <c r="H745" s="27">
        <f t="shared" si="53"/>
        <v>300</v>
      </c>
      <c r="I745" s="27">
        <f t="shared" si="53"/>
        <v>0</v>
      </c>
      <c r="J745" s="27">
        <v>0</v>
      </c>
      <c r="K745" s="27">
        <v>0</v>
      </c>
    </row>
    <row r="746" spans="1:11" ht="37.5">
      <c r="A746" s="108"/>
      <c r="B746" s="111"/>
      <c r="C746" s="26" t="s">
        <v>22</v>
      </c>
      <c r="D746" s="27">
        <v>0</v>
      </c>
      <c r="E746" s="27">
        <v>0</v>
      </c>
      <c r="F746" s="39">
        <v>0</v>
      </c>
      <c r="G746" s="39">
        <v>0</v>
      </c>
      <c r="H746" s="39">
        <v>0</v>
      </c>
      <c r="I746" s="39">
        <v>0</v>
      </c>
      <c r="J746" s="39">
        <v>0</v>
      </c>
      <c r="K746" s="39">
        <v>0</v>
      </c>
    </row>
    <row r="747" spans="1:11" ht="56.25">
      <c r="A747" s="109"/>
      <c r="B747" s="112"/>
      <c r="C747" s="26" t="s">
        <v>23</v>
      </c>
      <c r="D747" s="27">
        <v>0</v>
      </c>
      <c r="E747" s="27">
        <v>0</v>
      </c>
      <c r="F747" s="39">
        <v>0</v>
      </c>
      <c r="G747" s="39">
        <v>0</v>
      </c>
      <c r="H747" s="39">
        <v>0</v>
      </c>
      <c r="I747" s="39">
        <v>0</v>
      </c>
      <c r="J747" s="39">
        <v>0</v>
      </c>
      <c r="K747" s="39">
        <v>0</v>
      </c>
    </row>
    <row r="748" spans="1:11">
      <c r="A748" s="107" t="s">
        <v>116</v>
      </c>
      <c r="B748" s="110"/>
      <c r="C748" s="23" t="s">
        <v>17</v>
      </c>
      <c r="D748" s="24">
        <f>D749+D751+D753+D754</f>
        <v>300</v>
      </c>
      <c r="E748" s="24">
        <f>E749+E751+E753+E754</f>
        <v>300</v>
      </c>
      <c r="F748" s="24">
        <f>F749+F751+F753+F754</f>
        <v>300</v>
      </c>
      <c r="G748" s="24">
        <f>G749+G751+G753+G754</f>
        <v>300</v>
      </c>
      <c r="H748" s="24">
        <f>H749+H751+H753+H754</f>
        <v>300</v>
      </c>
      <c r="I748" s="25">
        <f>G748/D748*100</f>
        <v>100</v>
      </c>
      <c r="J748" s="25">
        <f>G748/E748*100</f>
        <v>100</v>
      </c>
      <c r="K748" s="25">
        <f>G748/F748*100</f>
        <v>100</v>
      </c>
    </row>
    <row r="749" spans="1:11" ht="37.5">
      <c r="A749" s="108"/>
      <c r="B749" s="111"/>
      <c r="C749" s="26" t="s">
        <v>18</v>
      </c>
      <c r="D749" s="27">
        <v>50</v>
      </c>
      <c r="E749" s="27">
        <v>50</v>
      </c>
      <c r="F749" s="39">
        <v>50</v>
      </c>
      <c r="G749" s="39">
        <v>50</v>
      </c>
      <c r="H749" s="39">
        <v>50</v>
      </c>
      <c r="I749" s="25">
        <f>G749/D749*100</f>
        <v>100</v>
      </c>
      <c r="J749" s="25">
        <f>G749/E749*100</f>
        <v>100</v>
      </c>
      <c r="K749" s="25">
        <f>G749/F749*100</f>
        <v>100</v>
      </c>
    </row>
    <row r="750" spans="1:11" ht="75">
      <c r="A750" s="108"/>
      <c r="B750" s="111"/>
      <c r="C750" s="28" t="s">
        <v>19</v>
      </c>
      <c r="D750" s="27">
        <f>D749</f>
        <v>50</v>
      </c>
      <c r="E750" s="27">
        <f>E749</f>
        <v>50</v>
      </c>
      <c r="F750" s="27">
        <f>F749</f>
        <v>50</v>
      </c>
      <c r="G750" s="27">
        <f>G749</f>
        <v>50</v>
      </c>
      <c r="H750" s="27">
        <f>H749</f>
        <v>50</v>
      </c>
      <c r="I750" s="39">
        <v>0</v>
      </c>
      <c r="J750" s="39">
        <v>0</v>
      </c>
      <c r="K750" s="39">
        <v>0</v>
      </c>
    </row>
    <row r="751" spans="1:11" ht="56.25">
      <c r="A751" s="108"/>
      <c r="B751" s="111"/>
      <c r="C751" s="26" t="s">
        <v>20</v>
      </c>
      <c r="D751" s="27">
        <v>250</v>
      </c>
      <c r="E751" s="27">
        <v>250</v>
      </c>
      <c r="F751" s="39">
        <v>250</v>
      </c>
      <c r="G751" s="39">
        <v>250</v>
      </c>
      <c r="H751" s="39">
        <v>250</v>
      </c>
      <c r="I751" s="39">
        <v>0</v>
      </c>
      <c r="J751" s="39">
        <v>0</v>
      </c>
      <c r="K751" s="39">
        <v>0</v>
      </c>
    </row>
    <row r="752" spans="1:11" ht="93.75">
      <c r="A752" s="108"/>
      <c r="B752" s="111"/>
      <c r="C752" s="28" t="s">
        <v>21</v>
      </c>
      <c r="D752" s="27">
        <f t="shared" ref="D752:I752" si="54">D751</f>
        <v>250</v>
      </c>
      <c r="E752" s="27">
        <f t="shared" si="54"/>
        <v>250</v>
      </c>
      <c r="F752" s="27">
        <f t="shared" si="54"/>
        <v>250</v>
      </c>
      <c r="G752" s="27">
        <f t="shared" si="54"/>
        <v>250</v>
      </c>
      <c r="H752" s="27">
        <f t="shared" si="54"/>
        <v>250</v>
      </c>
      <c r="I752" s="27">
        <f t="shared" si="54"/>
        <v>0</v>
      </c>
      <c r="J752" s="27">
        <v>0</v>
      </c>
      <c r="K752" s="27">
        <v>0</v>
      </c>
    </row>
    <row r="753" spans="1:11" ht="37.5">
      <c r="A753" s="108"/>
      <c r="B753" s="111"/>
      <c r="C753" s="26" t="s">
        <v>22</v>
      </c>
      <c r="D753" s="27">
        <v>0</v>
      </c>
      <c r="E753" s="27">
        <v>0</v>
      </c>
      <c r="F753" s="39">
        <v>0</v>
      </c>
      <c r="G753" s="39">
        <v>0</v>
      </c>
      <c r="H753" s="39">
        <v>0</v>
      </c>
      <c r="I753" s="39">
        <v>0</v>
      </c>
      <c r="J753" s="39">
        <v>0</v>
      </c>
      <c r="K753" s="39">
        <v>0</v>
      </c>
    </row>
    <row r="754" spans="1:11" ht="56.25">
      <c r="A754" s="109"/>
      <c r="B754" s="112"/>
      <c r="C754" s="26" t="s">
        <v>23</v>
      </c>
      <c r="D754" s="27">
        <v>0</v>
      </c>
      <c r="E754" s="27">
        <v>0</v>
      </c>
      <c r="F754" s="39">
        <v>0</v>
      </c>
      <c r="G754" s="39">
        <v>0</v>
      </c>
      <c r="H754" s="39">
        <v>0</v>
      </c>
      <c r="I754" s="39">
        <v>0</v>
      </c>
      <c r="J754" s="39">
        <v>0</v>
      </c>
      <c r="K754" s="39">
        <v>0</v>
      </c>
    </row>
    <row r="755" spans="1:11">
      <c r="A755" s="107" t="s">
        <v>117</v>
      </c>
      <c r="B755" s="110"/>
      <c r="C755" s="23" t="s">
        <v>17</v>
      </c>
      <c r="D755" s="24">
        <f>D756+D758+D760+D761</f>
        <v>1000</v>
      </c>
      <c r="E755" s="24">
        <f>E756+E758+E760+E761</f>
        <v>1000</v>
      </c>
      <c r="F755" s="24">
        <f>F756+F758+F760+F761</f>
        <v>1000</v>
      </c>
      <c r="G755" s="24">
        <f>G756+G758+G760+G761</f>
        <v>1000</v>
      </c>
      <c r="H755" s="24">
        <f>H756+H758+H760+H761</f>
        <v>1000</v>
      </c>
      <c r="I755" s="25">
        <f>G755/D755*100</f>
        <v>100</v>
      </c>
      <c r="J755" s="25">
        <f>G755/E755*100</f>
        <v>100</v>
      </c>
      <c r="K755" s="25">
        <f>G755/F755*100</f>
        <v>100</v>
      </c>
    </row>
    <row r="756" spans="1:11" ht="37.5">
      <c r="A756" s="108"/>
      <c r="B756" s="111"/>
      <c r="C756" s="26" t="s">
        <v>18</v>
      </c>
      <c r="D756" s="27">
        <v>220</v>
      </c>
      <c r="E756" s="27">
        <v>220</v>
      </c>
      <c r="F756" s="39">
        <v>220</v>
      </c>
      <c r="G756" s="39">
        <v>220</v>
      </c>
      <c r="H756" s="39">
        <v>220</v>
      </c>
      <c r="I756" s="25">
        <f>G756/D756*100</f>
        <v>100</v>
      </c>
      <c r="J756" s="25">
        <f>G756/E756*100</f>
        <v>100</v>
      </c>
      <c r="K756" s="25">
        <f>G756/F756*100</f>
        <v>100</v>
      </c>
    </row>
    <row r="757" spans="1:11" ht="75">
      <c r="A757" s="108"/>
      <c r="B757" s="111"/>
      <c r="C757" s="28" t="s">
        <v>19</v>
      </c>
      <c r="D757" s="27">
        <f>D756</f>
        <v>220</v>
      </c>
      <c r="E757" s="27">
        <f>E756</f>
        <v>220</v>
      </c>
      <c r="F757" s="27">
        <f>F756</f>
        <v>220</v>
      </c>
      <c r="G757" s="27">
        <f>G756</f>
        <v>220</v>
      </c>
      <c r="H757" s="27">
        <f>H756</f>
        <v>220</v>
      </c>
      <c r="I757" s="39">
        <v>0</v>
      </c>
      <c r="J757" s="39">
        <v>0</v>
      </c>
      <c r="K757" s="39">
        <v>0</v>
      </c>
    </row>
    <row r="758" spans="1:11" ht="56.25">
      <c r="A758" s="108"/>
      <c r="B758" s="111"/>
      <c r="C758" s="26" t="s">
        <v>20</v>
      </c>
      <c r="D758" s="27">
        <v>780</v>
      </c>
      <c r="E758" s="27">
        <v>780</v>
      </c>
      <c r="F758" s="39">
        <v>780</v>
      </c>
      <c r="G758" s="39">
        <v>780</v>
      </c>
      <c r="H758" s="39">
        <v>780</v>
      </c>
      <c r="I758" s="39">
        <v>0</v>
      </c>
      <c r="J758" s="39">
        <v>0</v>
      </c>
      <c r="K758" s="39">
        <v>0</v>
      </c>
    </row>
    <row r="759" spans="1:11" ht="93.75">
      <c r="A759" s="108"/>
      <c r="B759" s="111"/>
      <c r="C759" s="28" t="s">
        <v>21</v>
      </c>
      <c r="D759" s="27">
        <f t="shared" ref="D759:I759" si="55">D758</f>
        <v>780</v>
      </c>
      <c r="E759" s="27">
        <f t="shared" si="55"/>
        <v>780</v>
      </c>
      <c r="F759" s="27">
        <f t="shared" si="55"/>
        <v>780</v>
      </c>
      <c r="G759" s="27">
        <f t="shared" si="55"/>
        <v>780</v>
      </c>
      <c r="H759" s="27">
        <f t="shared" si="55"/>
        <v>780</v>
      </c>
      <c r="I759" s="27">
        <f t="shared" si="55"/>
        <v>0</v>
      </c>
      <c r="J759" s="27">
        <v>0</v>
      </c>
      <c r="K759" s="27">
        <v>0</v>
      </c>
    </row>
    <row r="760" spans="1:11" ht="37.5">
      <c r="A760" s="108"/>
      <c r="B760" s="111"/>
      <c r="C760" s="26" t="s">
        <v>22</v>
      </c>
      <c r="D760" s="27">
        <v>0</v>
      </c>
      <c r="E760" s="27">
        <v>0</v>
      </c>
      <c r="F760" s="39">
        <v>0</v>
      </c>
      <c r="G760" s="39">
        <v>0</v>
      </c>
      <c r="H760" s="39">
        <v>0</v>
      </c>
      <c r="I760" s="39">
        <v>0</v>
      </c>
      <c r="J760" s="39">
        <v>0</v>
      </c>
      <c r="K760" s="39">
        <v>0</v>
      </c>
    </row>
    <row r="761" spans="1:11" ht="56.25">
      <c r="A761" s="109"/>
      <c r="B761" s="112"/>
      <c r="C761" s="26" t="s">
        <v>23</v>
      </c>
      <c r="D761" s="27">
        <v>0</v>
      </c>
      <c r="E761" s="27">
        <v>0</v>
      </c>
      <c r="F761" s="39">
        <v>0</v>
      </c>
      <c r="G761" s="39">
        <v>0</v>
      </c>
      <c r="H761" s="39">
        <v>0</v>
      </c>
      <c r="I761" s="39">
        <v>0</v>
      </c>
      <c r="J761" s="39">
        <v>0</v>
      </c>
      <c r="K761" s="39">
        <v>0</v>
      </c>
    </row>
    <row r="762" spans="1:11">
      <c r="A762" s="107" t="s">
        <v>118</v>
      </c>
      <c r="B762" s="110"/>
      <c r="C762" s="23" t="s">
        <v>17</v>
      </c>
      <c r="D762" s="24">
        <f>D763+D765+D767+D768</f>
        <v>230</v>
      </c>
      <c r="E762" s="24">
        <f>E763+E765+E767+E768</f>
        <v>230</v>
      </c>
      <c r="F762" s="24">
        <f>F763+F765+F767+F768</f>
        <v>230</v>
      </c>
      <c r="G762" s="24">
        <f>G763+G765+G767+G768</f>
        <v>230</v>
      </c>
      <c r="H762" s="24">
        <f>H763+H765+H767+H768</f>
        <v>230</v>
      </c>
      <c r="I762" s="25">
        <f>G762/D762*100</f>
        <v>100</v>
      </c>
      <c r="J762" s="25">
        <f>G762/E762*100</f>
        <v>100</v>
      </c>
      <c r="K762" s="25">
        <f>G762/F762*100</f>
        <v>100</v>
      </c>
    </row>
    <row r="763" spans="1:11" ht="37.5">
      <c r="A763" s="108"/>
      <c r="B763" s="111"/>
      <c r="C763" s="26" t="s">
        <v>18</v>
      </c>
      <c r="D763" s="27">
        <v>30</v>
      </c>
      <c r="E763" s="27">
        <v>30</v>
      </c>
      <c r="F763" s="39">
        <v>30</v>
      </c>
      <c r="G763" s="39">
        <v>30</v>
      </c>
      <c r="H763" s="39">
        <v>30</v>
      </c>
      <c r="I763" s="25">
        <f>G763/D763*100</f>
        <v>100</v>
      </c>
      <c r="J763" s="25">
        <f>G763/E763*100</f>
        <v>100</v>
      </c>
      <c r="K763" s="25">
        <f>G763/F763*100</f>
        <v>100</v>
      </c>
    </row>
    <row r="764" spans="1:11" ht="75">
      <c r="A764" s="108"/>
      <c r="B764" s="111"/>
      <c r="C764" s="28" t="s">
        <v>19</v>
      </c>
      <c r="D764" s="27">
        <f>D763</f>
        <v>30</v>
      </c>
      <c r="E764" s="27">
        <f>E763</f>
        <v>30</v>
      </c>
      <c r="F764" s="27">
        <f>F763</f>
        <v>30</v>
      </c>
      <c r="G764" s="27">
        <f>G763</f>
        <v>30</v>
      </c>
      <c r="H764" s="27">
        <f>H763</f>
        <v>30</v>
      </c>
      <c r="I764" s="39">
        <v>0</v>
      </c>
      <c r="J764" s="39">
        <v>0</v>
      </c>
      <c r="K764" s="39">
        <v>0</v>
      </c>
    </row>
    <row r="765" spans="1:11" ht="56.25">
      <c r="A765" s="108"/>
      <c r="B765" s="111"/>
      <c r="C765" s="26" t="s">
        <v>20</v>
      </c>
      <c r="D765" s="27">
        <v>200</v>
      </c>
      <c r="E765" s="27">
        <v>200</v>
      </c>
      <c r="F765" s="39">
        <v>200</v>
      </c>
      <c r="G765" s="39">
        <v>200</v>
      </c>
      <c r="H765" s="39">
        <v>200</v>
      </c>
      <c r="I765" s="39">
        <v>0</v>
      </c>
      <c r="J765" s="39">
        <v>0</v>
      </c>
      <c r="K765" s="39">
        <v>0</v>
      </c>
    </row>
    <row r="766" spans="1:11" ht="93.75">
      <c r="A766" s="108"/>
      <c r="B766" s="111"/>
      <c r="C766" s="28" t="s">
        <v>21</v>
      </c>
      <c r="D766" s="27">
        <f t="shared" ref="D766:I766" si="56">D765</f>
        <v>200</v>
      </c>
      <c r="E766" s="27">
        <f t="shared" si="56"/>
        <v>200</v>
      </c>
      <c r="F766" s="27">
        <f t="shared" si="56"/>
        <v>200</v>
      </c>
      <c r="G766" s="27">
        <f t="shared" si="56"/>
        <v>200</v>
      </c>
      <c r="H766" s="27">
        <f t="shared" si="56"/>
        <v>200</v>
      </c>
      <c r="I766" s="27">
        <f t="shared" si="56"/>
        <v>0</v>
      </c>
      <c r="J766" s="27">
        <v>0</v>
      </c>
      <c r="K766" s="27">
        <v>0</v>
      </c>
    </row>
    <row r="767" spans="1:11" ht="37.5">
      <c r="A767" s="108"/>
      <c r="B767" s="111"/>
      <c r="C767" s="26" t="s">
        <v>22</v>
      </c>
      <c r="D767" s="27">
        <v>0</v>
      </c>
      <c r="E767" s="27">
        <v>0</v>
      </c>
      <c r="F767" s="39">
        <v>0</v>
      </c>
      <c r="G767" s="39">
        <v>0</v>
      </c>
      <c r="H767" s="39">
        <v>0</v>
      </c>
      <c r="I767" s="39">
        <v>0</v>
      </c>
      <c r="J767" s="39">
        <v>0</v>
      </c>
      <c r="K767" s="39">
        <v>0</v>
      </c>
    </row>
    <row r="768" spans="1:11" ht="56.25">
      <c r="A768" s="109"/>
      <c r="B768" s="112"/>
      <c r="C768" s="26" t="s">
        <v>23</v>
      </c>
      <c r="D768" s="27">
        <v>0</v>
      </c>
      <c r="E768" s="27">
        <v>0</v>
      </c>
      <c r="F768" s="39">
        <v>0</v>
      </c>
      <c r="G768" s="39">
        <v>0</v>
      </c>
      <c r="H768" s="39">
        <v>0</v>
      </c>
      <c r="I768" s="39">
        <v>0</v>
      </c>
      <c r="J768" s="39">
        <v>0</v>
      </c>
      <c r="K768" s="39">
        <v>0</v>
      </c>
    </row>
    <row r="769" spans="1:11">
      <c r="A769" s="107" t="s">
        <v>119</v>
      </c>
      <c r="B769" s="110"/>
      <c r="C769" s="23" t="s">
        <v>17</v>
      </c>
      <c r="D769" s="24">
        <f>D770+D772+D774+D775</f>
        <v>320</v>
      </c>
      <c r="E769" s="24">
        <f>E770+E772+E774+E775</f>
        <v>130</v>
      </c>
      <c r="F769" s="24">
        <f>F770+F772+F774+F775</f>
        <v>130</v>
      </c>
      <c r="G769" s="24">
        <f>G770+G772+G774+G775</f>
        <v>130</v>
      </c>
      <c r="H769" s="24">
        <f>H770+H772+H774+H775</f>
        <v>130</v>
      </c>
      <c r="I769" s="25">
        <f>G769/D769*100</f>
        <v>40.625</v>
      </c>
      <c r="J769" s="25">
        <f>G769/E769*100</f>
        <v>100</v>
      </c>
      <c r="K769" s="25">
        <f>G769/F769*100</f>
        <v>100</v>
      </c>
    </row>
    <row r="770" spans="1:11" ht="37.5">
      <c r="A770" s="108"/>
      <c r="B770" s="111"/>
      <c r="C770" s="26" t="s">
        <v>18</v>
      </c>
      <c r="D770" s="27">
        <v>30</v>
      </c>
      <c r="E770" s="27">
        <v>30</v>
      </c>
      <c r="F770" s="39">
        <v>30</v>
      </c>
      <c r="G770" s="39">
        <v>30</v>
      </c>
      <c r="H770" s="39">
        <v>30</v>
      </c>
      <c r="I770" s="25">
        <f>G770/D770*100</f>
        <v>100</v>
      </c>
      <c r="J770" s="25">
        <f>G770/E770*100</f>
        <v>100</v>
      </c>
      <c r="K770" s="25">
        <f>G770/F770*100</f>
        <v>100</v>
      </c>
    </row>
    <row r="771" spans="1:11" ht="75">
      <c r="A771" s="108"/>
      <c r="B771" s="111"/>
      <c r="C771" s="28" t="s">
        <v>19</v>
      </c>
      <c r="D771" s="27">
        <f>D770</f>
        <v>30</v>
      </c>
      <c r="E771" s="27">
        <f>E770</f>
        <v>30</v>
      </c>
      <c r="F771" s="27">
        <f>F770</f>
        <v>30</v>
      </c>
      <c r="G771" s="27">
        <f>G770</f>
        <v>30</v>
      </c>
      <c r="H771" s="27">
        <f>H770</f>
        <v>30</v>
      </c>
      <c r="I771" s="39">
        <v>0</v>
      </c>
      <c r="J771" s="39">
        <v>0</v>
      </c>
      <c r="K771" s="39">
        <v>0</v>
      </c>
    </row>
    <row r="772" spans="1:11" ht="56.25">
      <c r="A772" s="108"/>
      <c r="B772" s="111"/>
      <c r="C772" s="26" t="s">
        <v>20</v>
      </c>
      <c r="D772" s="27">
        <v>290</v>
      </c>
      <c r="E772" s="27">
        <v>100</v>
      </c>
      <c r="F772" s="39">
        <v>100</v>
      </c>
      <c r="G772" s="39">
        <v>100</v>
      </c>
      <c r="H772" s="39">
        <v>100</v>
      </c>
      <c r="I772" s="39">
        <v>0</v>
      </c>
      <c r="J772" s="39">
        <v>0</v>
      </c>
      <c r="K772" s="39">
        <v>0</v>
      </c>
    </row>
    <row r="773" spans="1:11" ht="93.75">
      <c r="A773" s="108"/>
      <c r="B773" s="111"/>
      <c r="C773" s="28" t="s">
        <v>21</v>
      </c>
      <c r="D773" s="27">
        <f t="shared" ref="D773:I773" si="57">D772</f>
        <v>290</v>
      </c>
      <c r="E773" s="27">
        <f t="shared" si="57"/>
        <v>100</v>
      </c>
      <c r="F773" s="27">
        <f t="shared" si="57"/>
        <v>100</v>
      </c>
      <c r="G773" s="27">
        <f t="shared" si="57"/>
        <v>100</v>
      </c>
      <c r="H773" s="27">
        <f t="shared" si="57"/>
        <v>100</v>
      </c>
      <c r="I773" s="27">
        <f t="shared" si="57"/>
        <v>0</v>
      </c>
      <c r="J773" s="27">
        <v>0</v>
      </c>
      <c r="K773" s="27">
        <v>0</v>
      </c>
    </row>
    <row r="774" spans="1:11" ht="37.5">
      <c r="A774" s="108"/>
      <c r="B774" s="111"/>
      <c r="C774" s="26" t="s">
        <v>22</v>
      </c>
      <c r="D774" s="27">
        <v>0</v>
      </c>
      <c r="E774" s="27">
        <v>0</v>
      </c>
      <c r="F774" s="39">
        <v>0</v>
      </c>
      <c r="G774" s="39">
        <v>0</v>
      </c>
      <c r="H774" s="39">
        <v>0</v>
      </c>
      <c r="I774" s="39">
        <v>0</v>
      </c>
      <c r="J774" s="39">
        <v>0</v>
      </c>
      <c r="K774" s="39">
        <v>0</v>
      </c>
    </row>
    <row r="775" spans="1:11" ht="56.25">
      <c r="A775" s="109"/>
      <c r="B775" s="112"/>
      <c r="C775" s="26" t="s">
        <v>23</v>
      </c>
      <c r="D775" s="27">
        <v>0</v>
      </c>
      <c r="E775" s="27">
        <v>0</v>
      </c>
      <c r="F775" s="39">
        <v>0</v>
      </c>
      <c r="G775" s="39">
        <v>0</v>
      </c>
      <c r="H775" s="39">
        <v>0</v>
      </c>
      <c r="I775" s="39">
        <v>0</v>
      </c>
      <c r="J775" s="39">
        <v>0</v>
      </c>
      <c r="K775" s="39">
        <v>0</v>
      </c>
    </row>
    <row r="776" spans="1:11">
      <c r="A776" s="107" t="s">
        <v>120</v>
      </c>
      <c r="B776" s="110"/>
      <c r="C776" s="23" t="s">
        <v>17</v>
      </c>
      <c r="D776" s="24">
        <f>D777+D779+D781+D782</f>
        <v>160</v>
      </c>
      <c r="E776" s="24">
        <f>E777+E779+E781+E782</f>
        <v>170</v>
      </c>
      <c r="F776" s="24">
        <f>F777+F779+F781+F782</f>
        <v>170</v>
      </c>
      <c r="G776" s="24">
        <f>G777+G779+G781+G782</f>
        <v>170</v>
      </c>
      <c r="H776" s="24">
        <f>H777+H779+H781+H782</f>
        <v>170</v>
      </c>
      <c r="I776" s="25">
        <f>G776/D776*100</f>
        <v>106.25</v>
      </c>
      <c r="J776" s="25">
        <f>G776/E776*100</f>
        <v>100</v>
      </c>
      <c r="K776" s="25">
        <f>G776/F776*100</f>
        <v>100</v>
      </c>
    </row>
    <row r="777" spans="1:11" ht="37.5">
      <c r="A777" s="108"/>
      <c r="B777" s="111"/>
      <c r="C777" s="26" t="s">
        <v>18</v>
      </c>
      <c r="D777" s="27">
        <v>20</v>
      </c>
      <c r="E777" s="27">
        <v>20</v>
      </c>
      <c r="F777" s="39">
        <v>20</v>
      </c>
      <c r="G777" s="39">
        <v>20</v>
      </c>
      <c r="H777" s="39">
        <v>20</v>
      </c>
      <c r="I777" s="25">
        <f>G777/D777*100</f>
        <v>100</v>
      </c>
      <c r="J777" s="25">
        <f>G777/E777*100</f>
        <v>100</v>
      </c>
      <c r="K777" s="25">
        <f>G777/F777*100</f>
        <v>100</v>
      </c>
    </row>
    <row r="778" spans="1:11" ht="75">
      <c r="A778" s="108"/>
      <c r="B778" s="111"/>
      <c r="C778" s="28" t="s">
        <v>19</v>
      </c>
      <c r="D778" s="27">
        <f>D777</f>
        <v>20</v>
      </c>
      <c r="E778" s="27">
        <f>E777</f>
        <v>20</v>
      </c>
      <c r="F778" s="27">
        <f>F777</f>
        <v>20</v>
      </c>
      <c r="G778" s="27">
        <f>G777</f>
        <v>20</v>
      </c>
      <c r="H778" s="27">
        <f>H777</f>
        <v>20</v>
      </c>
      <c r="I778" s="39">
        <v>0</v>
      </c>
      <c r="J778" s="39">
        <v>0</v>
      </c>
      <c r="K778" s="39">
        <v>0</v>
      </c>
    </row>
    <row r="779" spans="1:11" ht="56.25">
      <c r="A779" s="108"/>
      <c r="B779" s="111"/>
      <c r="C779" s="26" t="s">
        <v>20</v>
      </c>
      <c r="D779" s="27">
        <v>140</v>
      </c>
      <c r="E779" s="27">
        <v>150</v>
      </c>
      <c r="F779" s="39">
        <v>150</v>
      </c>
      <c r="G779" s="39">
        <v>150</v>
      </c>
      <c r="H779" s="39">
        <v>150</v>
      </c>
      <c r="I779" s="39">
        <v>0</v>
      </c>
      <c r="J779" s="39">
        <v>0</v>
      </c>
      <c r="K779" s="39">
        <v>0</v>
      </c>
    </row>
    <row r="780" spans="1:11" ht="93.75">
      <c r="A780" s="108"/>
      <c r="B780" s="111"/>
      <c r="C780" s="28" t="s">
        <v>21</v>
      </c>
      <c r="D780" s="27">
        <f t="shared" ref="D780:I780" si="58">D779</f>
        <v>140</v>
      </c>
      <c r="E780" s="27">
        <f t="shared" si="58"/>
        <v>150</v>
      </c>
      <c r="F780" s="27">
        <f t="shared" si="58"/>
        <v>150</v>
      </c>
      <c r="G780" s="27">
        <f t="shared" si="58"/>
        <v>150</v>
      </c>
      <c r="H780" s="27">
        <f t="shared" si="58"/>
        <v>150</v>
      </c>
      <c r="I780" s="27">
        <f t="shared" si="58"/>
        <v>0</v>
      </c>
      <c r="J780" s="27">
        <v>0</v>
      </c>
      <c r="K780" s="27">
        <v>0</v>
      </c>
    </row>
    <row r="781" spans="1:11" ht="37.5">
      <c r="A781" s="108"/>
      <c r="B781" s="111"/>
      <c r="C781" s="26" t="s">
        <v>22</v>
      </c>
      <c r="D781" s="27">
        <v>0</v>
      </c>
      <c r="E781" s="27">
        <v>0</v>
      </c>
      <c r="F781" s="39">
        <v>0</v>
      </c>
      <c r="G781" s="39">
        <v>0</v>
      </c>
      <c r="H781" s="39">
        <v>0</v>
      </c>
      <c r="I781" s="39">
        <v>0</v>
      </c>
      <c r="J781" s="39">
        <v>0</v>
      </c>
      <c r="K781" s="39">
        <v>0</v>
      </c>
    </row>
    <row r="782" spans="1:11" ht="56.25">
      <c r="A782" s="109"/>
      <c r="B782" s="112"/>
      <c r="C782" s="26" t="s">
        <v>23</v>
      </c>
      <c r="D782" s="27">
        <v>0</v>
      </c>
      <c r="E782" s="27">
        <v>0</v>
      </c>
      <c r="F782" s="39">
        <v>0</v>
      </c>
      <c r="G782" s="39">
        <v>0</v>
      </c>
      <c r="H782" s="39">
        <v>0</v>
      </c>
      <c r="I782" s="39">
        <v>0</v>
      </c>
      <c r="J782" s="39">
        <v>0</v>
      </c>
      <c r="K782" s="39">
        <v>0</v>
      </c>
    </row>
    <row r="783" spans="1:11">
      <c r="A783" s="107" t="s">
        <v>121</v>
      </c>
      <c r="B783" s="110"/>
      <c r="C783" s="23" t="s">
        <v>17</v>
      </c>
      <c r="D783" s="24">
        <f>D784+D786+D788+D789</f>
        <v>60</v>
      </c>
      <c r="E783" s="24">
        <f>E784+E786+E788+E789</f>
        <v>120</v>
      </c>
      <c r="F783" s="24">
        <f>F784+F786+F788+F789</f>
        <v>120</v>
      </c>
      <c r="G783" s="24">
        <f>G784+G786+G788+G789</f>
        <v>120</v>
      </c>
      <c r="H783" s="24">
        <f>H784+H786+H788+H789</f>
        <v>120</v>
      </c>
      <c r="I783" s="25">
        <f>G783/D783*100</f>
        <v>200</v>
      </c>
      <c r="J783" s="25">
        <f>G783/E783*100</f>
        <v>100</v>
      </c>
      <c r="K783" s="25">
        <f>G783/F783*100</f>
        <v>100</v>
      </c>
    </row>
    <row r="784" spans="1:11" ht="37.5">
      <c r="A784" s="108"/>
      <c r="B784" s="111"/>
      <c r="C784" s="26" t="s">
        <v>18</v>
      </c>
      <c r="D784" s="27">
        <v>50</v>
      </c>
      <c r="E784" s="27">
        <v>50</v>
      </c>
      <c r="F784" s="39">
        <v>50</v>
      </c>
      <c r="G784" s="39">
        <v>50</v>
      </c>
      <c r="H784" s="39">
        <v>50</v>
      </c>
      <c r="I784" s="25">
        <f>G784/D784*100</f>
        <v>100</v>
      </c>
      <c r="J784" s="25">
        <f>G784/E784*100</f>
        <v>100</v>
      </c>
      <c r="K784" s="25">
        <f>G784/F784*100</f>
        <v>100</v>
      </c>
    </row>
    <row r="785" spans="1:11" ht="75">
      <c r="A785" s="108"/>
      <c r="B785" s="111"/>
      <c r="C785" s="28" t="s">
        <v>19</v>
      </c>
      <c r="D785" s="27">
        <f>D784</f>
        <v>50</v>
      </c>
      <c r="E785" s="27">
        <f>E784</f>
        <v>50</v>
      </c>
      <c r="F785" s="27">
        <f>F784</f>
        <v>50</v>
      </c>
      <c r="G785" s="27">
        <f>G784</f>
        <v>50</v>
      </c>
      <c r="H785" s="27">
        <f>H784</f>
        <v>50</v>
      </c>
      <c r="I785" s="39">
        <v>0</v>
      </c>
      <c r="J785" s="39">
        <v>0</v>
      </c>
      <c r="K785" s="39">
        <v>0</v>
      </c>
    </row>
    <row r="786" spans="1:11" ht="56.25">
      <c r="A786" s="108"/>
      <c r="B786" s="111"/>
      <c r="C786" s="26" t="s">
        <v>20</v>
      </c>
      <c r="D786" s="27">
        <v>10</v>
      </c>
      <c r="E786" s="27">
        <v>70</v>
      </c>
      <c r="F786" s="39">
        <v>70</v>
      </c>
      <c r="G786" s="39">
        <v>70</v>
      </c>
      <c r="H786" s="39">
        <v>70</v>
      </c>
      <c r="I786" s="39">
        <v>0</v>
      </c>
      <c r="J786" s="39">
        <v>0</v>
      </c>
      <c r="K786" s="39">
        <v>0</v>
      </c>
    </row>
    <row r="787" spans="1:11" ht="93.75">
      <c r="A787" s="108"/>
      <c r="B787" s="111"/>
      <c r="C787" s="28" t="s">
        <v>21</v>
      </c>
      <c r="D787" s="27">
        <f t="shared" ref="D787:I787" si="59">D786</f>
        <v>10</v>
      </c>
      <c r="E787" s="27">
        <f t="shared" si="59"/>
        <v>70</v>
      </c>
      <c r="F787" s="27">
        <f t="shared" si="59"/>
        <v>70</v>
      </c>
      <c r="G787" s="27">
        <f t="shared" si="59"/>
        <v>70</v>
      </c>
      <c r="H787" s="27">
        <f t="shared" si="59"/>
        <v>70</v>
      </c>
      <c r="I787" s="27">
        <f t="shared" si="59"/>
        <v>0</v>
      </c>
      <c r="J787" s="27">
        <v>0</v>
      </c>
      <c r="K787" s="27">
        <v>0</v>
      </c>
    </row>
    <row r="788" spans="1:11" ht="37.5">
      <c r="A788" s="108"/>
      <c r="B788" s="111"/>
      <c r="C788" s="26" t="s">
        <v>22</v>
      </c>
      <c r="D788" s="27">
        <v>0</v>
      </c>
      <c r="E788" s="27">
        <v>0</v>
      </c>
      <c r="F788" s="39">
        <v>0</v>
      </c>
      <c r="G788" s="39">
        <v>0</v>
      </c>
      <c r="H788" s="39">
        <v>0</v>
      </c>
      <c r="I788" s="39">
        <v>0</v>
      </c>
      <c r="J788" s="39">
        <v>0</v>
      </c>
      <c r="K788" s="39">
        <v>0</v>
      </c>
    </row>
    <row r="789" spans="1:11" ht="56.25">
      <c r="A789" s="109"/>
      <c r="B789" s="112"/>
      <c r="C789" s="26" t="s">
        <v>23</v>
      </c>
      <c r="D789" s="27">
        <v>0</v>
      </c>
      <c r="E789" s="27">
        <v>0</v>
      </c>
      <c r="F789" s="39">
        <v>0</v>
      </c>
      <c r="G789" s="39">
        <v>0</v>
      </c>
      <c r="H789" s="39">
        <v>0</v>
      </c>
      <c r="I789" s="39">
        <v>0</v>
      </c>
      <c r="J789" s="39">
        <v>0</v>
      </c>
      <c r="K789" s="39">
        <v>0</v>
      </c>
    </row>
    <row r="790" spans="1:11">
      <c r="A790" s="107" t="s">
        <v>122</v>
      </c>
      <c r="B790" s="110"/>
      <c r="C790" s="23" t="s">
        <v>17</v>
      </c>
      <c r="D790" s="24">
        <f>D791+D793+D795+D796</f>
        <v>0</v>
      </c>
      <c r="E790" s="24">
        <f>E791+E793+E795+E796</f>
        <v>0</v>
      </c>
      <c r="F790" s="24">
        <f>F791+F793+F795+F796</f>
        <v>0</v>
      </c>
      <c r="G790" s="24">
        <f>G791+G793+G795+G796</f>
        <v>0</v>
      </c>
      <c r="H790" s="24">
        <f>H791+H793+H795+H796</f>
        <v>0</v>
      </c>
      <c r="I790" s="25" t="e">
        <f>G790/D790*100</f>
        <v>#DIV/0!</v>
      </c>
      <c r="J790" s="25" t="e">
        <f>G790/E790*100</f>
        <v>#DIV/0!</v>
      </c>
      <c r="K790" s="25" t="e">
        <f>G790/F790*100</f>
        <v>#DIV/0!</v>
      </c>
    </row>
    <row r="791" spans="1:11" ht="37.5">
      <c r="A791" s="108"/>
      <c r="B791" s="111"/>
      <c r="C791" s="26" t="s">
        <v>18</v>
      </c>
      <c r="D791" s="27">
        <v>0</v>
      </c>
      <c r="E791" s="27">
        <v>0</v>
      </c>
      <c r="F791" s="39">
        <v>0</v>
      </c>
      <c r="G791" s="39">
        <v>0</v>
      </c>
      <c r="H791" s="39">
        <v>0</v>
      </c>
      <c r="I791" s="25" t="e">
        <f>G791/D791*100</f>
        <v>#DIV/0!</v>
      </c>
      <c r="J791" s="25" t="e">
        <f>G791/E791*100</f>
        <v>#DIV/0!</v>
      </c>
      <c r="K791" s="25" t="e">
        <f>G791/F791*100</f>
        <v>#DIV/0!</v>
      </c>
    </row>
    <row r="792" spans="1:11" ht="75">
      <c r="A792" s="108"/>
      <c r="B792" s="111"/>
      <c r="C792" s="28" t="s">
        <v>19</v>
      </c>
      <c r="D792" s="27">
        <f>D791</f>
        <v>0</v>
      </c>
      <c r="E792" s="27">
        <f>E791</f>
        <v>0</v>
      </c>
      <c r="F792" s="27">
        <f>F791</f>
        <v>0</v>
      </c>
      <c r="G792" s="27">
        <f>G791</f>
        <v>0</v>
      </c>
      <c r="H792" s="27">
        <f>H791</f>
        <v>0</v>
      </c>
      <c r="I792" s="39">
        <v>0</v>
      </c>
      <c r="J792" s="39">
        <v>0</v>
      </c>
      <c r="K792" s="39">
        <v>0</v>
      </c>
    </row>
    <row r="793" spans="1:11" ht="56.25">
      <c r="A793" s="108"/>
      <c r="B793" s="111"/>
      <c r="C793" s="26" t="s">
        <v>20</v>
      </c>
      <c r="D793" s="27">
        <v>0</v>
      </c>
      <c r="E793" s="27">
        <v>0</v>
      </c>
      <c r="F793" s="39">
        <v>0</v>
      </c>
      <c r="G793" s="39">
        <v>0</v>
      </c>
      <c r="H793" s="39">
        <v>0</v>
      </c>
      <c r="I793" s="39">
        <v>0</v>
      </c>
      <c r="J793" s="39">
        <v>0</v>
      </c>
      <c r="K793" s="39">
        <v>0</v>
      </c>
    </row>
    <row r="794" spans="1:11" ht="93.75">
      <c r="A794" s="108"/>
      <c r="B794" s="111"/>
      <c r="C794" s="28" t="s">
        <v>21</v>
      </c>
      <c r="D794" s="27">
        <f t="shared" ref="D794:I794" si="60">D793</f>
        <v>0</v>
      </c>
      <c r="E794" s="27">
        <f t="shared" si="60"/>
        <v>0</v>
      </c>
      <c r="F794" s="27">
        <f t="shared" si="60"/>
        <v>0</v>
      </c>
      <c r="G794" s="27">
        <f t="shared" si="60"/>
        <v>0</v>
      </c>
      <c r="H794" s="27">
        <f t="shared" si="60"/>
        <v>0</v>
      </c>
      <c r="I794" s="27">
        <f t="shared" si="60"/>
        <v>0</v>
      </c>
      <c r="J794" s="27">
        <v>0</v>
      </c>
      <c r="K794" s="27">
        <v>0</v>
      </c>
    </row>
    <row r="795" spans="1:11" ht="37.5">
      <c r="A795" s="108"/>
      <c r="B795" s="111"/>
      <c r="C795" s="26" t="s">
        <v>22</v>
      </c>
      <c r="D795" s="27">
        <v>0</v>
      </c>
      <c r="E795" s="27">
        <v>0</v>
      </c>
      <c r="F795" s="39">
        <v>0</v>
      </c>
      <c r="G795" s="39">
        <v>0</v>
      </c>
      <c r="H795" s="39">
        <v>0</v>
      </c>
      <c r="I795" s="39">
        <v>0</v>
      </c>
      <c r="J795" s="39">
        <v>0</v>
      </c>
      <c r="K795" s="39">
        <v>0</v>
      </c>
    </row>
    <row r="796" spans="1:11" ht="56.25">
      <c r="A796" s="109"/>
      <c r="B796" s="112"/>
      <c r="C796" s="26" t="s">
        <v>23</v>
      </c>
      <c r="D796" s="27">
        <v>0</v>
      </c>
      <c r="E796" s="27">
        <v>0</v>
      </c>
      <c r="F796" s="39">
        <v>0</v>
      </c>
      <c r="G796" s="39">
        <v>0</v>
      </c>
      <c r="H796" s="39">
        <v>0</v>
      </c>
      <c r="I796" s="39">
        <v>0</v>
      </c>
      <c r="J796" s="39">
        <v>0</v>
      </c>
      <c r="K796" s="39">
        <v>0</v>
      </c>
    </row>
    <row r="797" spans="1:11">
      <c r="A797" s="146" t="s">
        <v>123</v>
      </c>
      <c r="B797" s="101" t="s">
        <v>25</v>
      </c>
      <c r="C797" s="26" t="s">
        <v>17</v>
      </c>
      <c r="D797" s="24">
        <f>D798+D800+D802+D803</f>
        <v>17831.400000000001</v>
      </c>
      <c r="E797" s="24">
        <f>E798+E800+E802+E803</f>
        <v>17831.400000000001</v>
      </c>
      <c r="F797" s="24">
        <f>F798+F800+F802+F803</f>
        <v>17665.5</v>
      </c>
      <c r="G797" s="24">
        <f>G798+G800+G802+G803</f>
        <v>12369</v>
      </c>
      <c r="H797" s="24">
        <f>H798+H800+H802+H803</f>
        <v>12369</v>
      </c>
      <c r="I797" s="25">
        <f>G797/D797*100</f>
        <v>69.366398600222084</v>
      </c>
      <c r="J797" s="25">
        <f>G797/E797*100</f>
        <v>69.366398600222084</v>
      </c>
      <c r="K797" s="25">
        <f>G797/F797*100</f>
        <v>70.017831366222296</v>
      </c>
    </row>
    <row r="798" spans="1:11" ht="37.5">
      <c r="A798" s="147"/>
      <c r="B798" s="102"/>
      <c r="C798" s="26" t="s">
        <v>18</v>
      </c>
      <c r="D798" s="27">
        <v>17831.400000000001</v>
      </c>
      <c r="E798" s="27">
        <v>17831.400000000001</v>
      </c>
      <c r="F798" s="39">
        <v>17665.5</v>
      </c>
      <c r="G798" s="39">
        <v>12369</v>
      </c>
      <c r="H798" s="39">
        <v>12369</v>
      </c>
      <c r="I798" s="25">
        <f>G798/D798*100</f>
        <v>69.366398600222084</v>
      </c>
      <c r="J798" s="25">
        <f>G798/E798*100</f>
        <v>69.366398600222084</v>
      </c>
      <c r="K798" s="25">
        <f>G798/F798*100</f>
        <v>70.017831366222296</v>
      </c>
    </row>
    <row r="799" spans="1:11" ht="75">
      <c r="A799" s="147"/>
      <c r="B799" s="102"/>
      <c r="C799" s="28" t="s">
        <v>19</v>
      </c>
      <c r="D799" s="27">
        <v>0</v>
      </c>
      <c r="E799" s="27">
        <v>0</v>
      </c>
      <c r="F799" s="39">
        <v>0</v>
      </c>
      <c r="G799" s="39">
        <v>0</v>
      </c>
      <c r="H799" s="39">
        <v>0</v>
      </c>
      <c r="I799" s="39">
        <v>0</v>
      </c>
      <c r="J799" s="39">
        <v>0</v>
      </c>
      <c r="K799" s="39">
        <v>0</v>
      </c>
    </row>
    <row r="800" spans="1:11" ht="56.25">
      <c r="A800" s="147"/>
      <c r="B800" s="102"/>
      <c r="C800" s="26" t="s">
        <v>20</v>
      </c>
      <c r="D800" s="27">
        <v>0</v>
      </c>
      <c r="E800" s="27">
        <v>0</v>
      </c>
      <c r="F800" s="39">
        <v>0</v>
      </c>
      <c r="G800" s="39">
        <v>0</v>
      </c>
      <c r="H800" s="39">
        <v>0</v>
      </c>
      <c r="I800" s="39">
        <v>0</v>
      </c>
      <c r="J800" s="39">
        <v>0</v>
      </c>
      <c r="K800" s="39">
        <v>0</v>
      </c>
    </row>
    <row r="801" spans="1:11" ht="93.75">
      <c r="A801" s="147"/>
      <c r="B801" s="102"/>
      <c r="C801" s="28" t="s">
        <v>21</v>
      </c>
      <c r="D801" s="27">
        <v>0</v>
      </c>
      <c r="E801" s="27">
        <v>0</v>
      </c>
      <c r="F801" s="27">
        <v>0</v>
      </c>
      <c r="G801" s="27">
        <v>0</v>
      </c>
      <c r="H801" s="27">
        <v>0</v>
      </c>
      <c r="I801" s="27">
        <v>0</v>
      </c>
      <c r="J801" s="27">
        <v>0</v>
      </c>
      <c r="K801" s="27">
        <v>0</v>
      </c>
    </row>
    <row r="802" spans="1:11" ht="37.5">
      <c r="A802" s="147"/>
      <c r="B802" s="102"/>
      <c r="C802" s="26" t="s">
        <v>22</v>
      </c>
      <c r="D802" s="27">
        <v>0</v>
      </c>
      <c r="E802" s="27">
        <v>0</v>
      </c>
      <c r="F802" s="39">
        <v>0</v>
      </c>
      <c r="G802" s="39">
        <v>0</v>
      </c>
      <c r="H802" s="39">
        <v>0</v>
      </c>
      <c r="I802" s="39">
        <v>0</v>
      </c>
      <c r="J802" s="39">
        <v>0</v>
      </c>
      <c r="K802" s="39">
        <v>0</v>
      </c>
    </row>
    <row r="803" spans="1:11" ht="56.25">
      <c r="A803" s="148"/>
      <c r="B803" s="103"/>
      <c r="C803" s="26" t="s">
        <v>23</v>
      </c>
      <c r="D803" s="27">
        <v>0</v>
      </c>
      <c r="E803" s="27">
        <v>0</v>
      </c>
      <c r="F803" s="39">
        <v>0</v>
      </c>
      <c r="G803" s="39">
        <v>0</v>
      </c>
      <c r="H803" s="39">
        <v>0</v>
      </c>
      <c r="I803" s="25">
        <v>0</v>
      </c>
      <c r="J803" s="25">
        <v>0</v>
      </c>
      <c r="K803" s="25">
        <v>0</v>
      </c>
    </row>
    <row r="804" spans="1:11">
      <c r="A804" s="152" t="s">
        <v>124</v>
      </c>
      <c r="B804" s="155"/>
      <c r="C804" s="40" t="s">
        <v>17</v>
      </c>
      <c r="D804" s="27">
        <f t="shared" ref="D804:I804" si="61">D805+D807+D809+D810</f>
        <v>572772.1</v>
      </c>
      <c r="E804" s="27">
        <f t="shared" si="61"/>
        <v>175687.3</v>
      </c>
      <c r="F804" s="27">
        <f t="shared" si="61"/>
        <v>184227.3</v>
      </c>
      <c r="G804" s="27">
        <f t="shared" si="61"/>
        <v>113405.1</v>
      </c>
      <c r="H804" s="27">
        <f t="shared" si="61"/>
        <v>123622.7</v>
      </c>
      <c r="I804" s="27">
        <f t="shared" si="61"/>
        <v>220.50735206981952</v>
      </c>
      <c r="J804" s="25">
        <f>G804/E804*100</f>
        <v>64.549401123473359</v>
      </c>
      <c r="K804" s="25">
        <f>G804/F804*100</f>
        <v>61.557163352011358</v>
      </c>
    </row>
    <row r="805" spans="1:11" ht="37.5">
      <c r="A805" s="153"/>
      <c r="B805" s="155"/>
      <c r="C805" s="40" t="s">
        <v>18</v>
      </c>
      <c r="D805" s="27">
        <f t="shared" ref="D805:I805" si="62">D812+D819+D826+D833+D840</f>
        <v>172918.8</v>
      </c>
      <c r="E805" s="27">
        <f t="shared" si="62"/>
        <v>164378.79999999999</v>
      </c>
      <c r="F805" s="27">
        <f t="shared" si="62"/>
        <v>172918.8</v>
      </c>
      <c r="G805" s="27">
        <f t="shared" si="62"/>
        <v>102800.20000000001</v>
      </c>
      <c r="H805" s="27">
        <f t="shared" si="62"/>
        <v>113017.8</v>
      </c>
      <c r="I805" s="27">
        <f t="shared" si="62"/>
        <v>220.50735206981952</v>
      </c>
      <c r="J805" s="25">
        <f>G805/E805*100</f>
        <v>62.538599868109522</v>
      </c>
      <c r="K805" s="25">
        <f>G805/F805*100</f>
        <v>59.449984617057261</v>
      </c>
    </row>
    <row r="806" spans="1:11" ht="75">
      <c r="A806" s="153"/>
      <c r="B806" s="155"/>
      <c r="C806" s="28" t="s">
        <v>19</v>
      </c>
      <c r="D806" s="27">
        <f t="shared" ref="D806:I806" si="63">D813</f>
        <v>593</v>
      </c>
      <c r="E806" s="27">
        <f t="shared" si="63"/>
        <v>593</v>
      </c>
      <c r="F806" s="27">
        <f t="shared" si="63"/>
        <v>593</v>
      </c>
      <c r="G806" s="27">
        <f t="shared" si="63"/>
        <v>556</v>
      </c>
      <c r="H806" s="27">
        <f t="shared" si="63"/>
        <v>556</v>
      </c>
      <c r="I806" s="27">
        <f t="shared" si="63"/>
        <v>0</v>
      </c>
      <c r="J806" s="39">
        <v>0</v>
      </c>
      <c r="K806" s="39">
        <v>0</v>
      </c>
    </row>
    <row r="807" spans="1:11" ht="56.25">
      <c r="A807" s="153"/>
      <c r="B807" s="155"/>
      <c r="C807" s="40" t="s">
        <v>20</v>
      </c>
      <c r="D807" s="27">
        <f t="shared" ref="D807:K807" si="64">D814+D821+D828+D835+D842</f>
        <v>92865.5</v>
      </c>
      <c r="E807" s="27">
        <f t="shared" si="64"/>
        <v>11265.5</v>
      </c>
      <c r="F807" s="27">
        <f t="shared" si="64"/>
        <v>11265.5</v>
      </c>
      <c r="G807" s="27">
        <f t="shared" si="64"/>
        <v>10561.9</v>
      </c>
      <c r="H807" s="27">
        <f t="shared" si="64"/>
        <v>10561.9</v>
      </c>
      <c r="I807" s="27">
        <f t="shared" si="64"/>
        <v>0</v>
      </c>
      <c r="J807" s="27">
        <f t="shared" si="64"/>
        <v>50.798666666666669</v>
      </c>
      <c r="K807" s="27">
        <f t="shared" si="64"/>
        <v>50.798666666666669</v>
      </c>
    </row>
    <row r="808" spans="1:11" ht="93.75">
      <c r="A808" s="153"/>
      <c r="B808" s="155"/>
      <c r="C808" s="28" t="s">
        <v>21</v>
      </c>
      <c r="D808" s="27">
        <v>0</v>
      </c>
      <c r="E808" s="27">
        <v>0</v>
      </c>
      <c r="F808" s="27">
        <v>0</v>
      </c>
      <c r="G808" s="27">
        <v>0</v>
      </c>
      <c r="H808" s="27">
        <v>0</v>
      </c>
      <c r="I808" s="27">
        <v>0</v>
      </c>
      <c r="J808" s="27">
        <v>0</v>
      </c>
      <c r="K808" s="27">
        <v>0</v>
      </c>
    </row>
    <row r="809" spans="1:11" ht="37.5">
      <c r="A809" s="153"/>
      <c r="B809" s="155"/>
      <c r="C809" s="40" t="s">
        <v>22</v>
      </c>
      <c r="D809" s="27">
        <f t="shared" ref="D809:K810" si="65">D816+D823+D830+D837+D844</f>
        <v>80993</v>
      </c>
      <c r="E809" s="27">
        <f t="shared" si="65"/>
        <v>43</v>
      </c>
      <c r="F809" s="27">
        <f t="shared" si="65"/>
        <v>43</v>
      </c>
      <c r="G809" s="27">
        <f t="shared" si="65"/>
        <v>43</v>
      </c>
      <c r="H809" s="27">
        <f t="shared" si="65"/>
        <v>43</v>
      </c>
      <c r="I809" s="27">
        <f t="shared" si="65"/>
        <v>0</v>
      </c>
      <c r="J809" s="27">
        <f t="shared" si="65"/>
        <v>0</v>
      </c>
      <c r="K809" s="27">
        <f t="shared" si="65"/>
        <v>0</v>
      </c>
    </row>
    <row r="810" spans="1:11" ht="56.25">
      <c r="A810" s="153"/>
      <c r="B810" s="155"/>
      <c r="C810" s="40" t="s">
        <v>23</v>
      </c>
      <c r="D810" s="27">
        <f t="shared" si="65"/>
        <v>225994.8</v>
      </c>
      <c r="E810" s="27">
        <f t="shared" si="65"/>
        <v>0</v>
      </c>
      <c r="F810" s="27">
        <f t="shared" si="65"/>
        <v>0</v>
      </c>
      <c r="G810" s="27">
        <f t="shared" si="65"/>
        <v>0</v>
      </c>
      <c r="H810" s="27">
        <f t="shared" si="65"/>
        <v>0</v>
      </c>
      <c r="I810" s="27">
        <f t="shared" si="65"/>
        <v>0</v>
      </c>
      <c r="J810" s="27">
        <f t="shared" si="65"/>
        <v>0</v>
      </c>
      <c r="K810" s="27">
        <f t="shared" si="65"/>
        <v>0</v>
      </c>
    </row>
    <row r="811" spans="1:11">
      <c r="A811" s="153"/>
      <c r="B811" s="101" t="s">
        <v>25</v>
      </c>
      <c r="C811" s="26" t="s">
        <v>17</v>
      </c>
      <c r="D811" s="27">
        <f>D812+D814+D816+D817</f>
        <v>64184.3</v>
      </c>
      <c r="E811" s="27">
        <f>E812+E814+E816+E817</f>
        <v>55644.3</v>
      </c>
      <c r="F811" s="27">
        <f>F812+F814+F816+F817</f>
        <v>64184.3</v>
      </c>
      <c r="G811" s="27">
        <f>G812+G814+G816+G817</f>
        <v>52403.700000000004</v>
      </c>
      <c r="H811" s="27">
        <f>H812+H814+H816+H817</f>
        <v>52403.700000000004</v>
      </c>
      <c r="I811" s="25">
        <f>G811/D811*100</f>
        <v>81.645667242612291</v>
      </c>
      <c r="J811" s="25">
        <f>G811/E811*100</f>
        <v>94.176222901537088</v>
      </c>
      <c r="K811" s="25">
        <f>G811/F811*100</f>
        <v>81.645667242612291</v>
      </c>
    </row>
    <row r="812" spans="1:11" ht="37.5">
      <c r="A812" s="153"/>
      <c r="B812" s="102"/>
      <c r="C812" s="26" t="s">
        <v>18</v>
      </c>
      <c r="D812" s="27">
        <f t="shared" ref="D812:I812" si="66">D903+D910+D924+D931+D980</f>
        <v>52918.8</v>
      </c>
      <c r="E812" s="27">
        <f t="shared" si="66"/>
        <v>44378.8</v>
      </c>
      <c r="F812" s="27">
        <f t="shared" si="66"/>
        <v>52918.8</v>
      </c>
      <c r="G812" s="27">
        <f t="shared" si="66"/>
        <v>41841.800000000003</v>
      </c>
      <c r="H812" s="27">
        <f t="shared" si="66"/>
        <v>41841.800000000003</v>
      </c>
      <c r="I812" s="27">
        <f t="shared" si="66"/>
        <v>169.70868540315286</v>
      </c>
      <c r="J812" s="25">
        <f>G812/E812*100</f>
        <v>94.283306443617221</v>
      </c>
      <c r="K812" s="25">
        <f>G812/F812*100</f>
        <v>79.067930489731438</v>
      </c>
    </row>
    <row r="813" spans="1:11" ht="75">
      <c r="A813" s="153"/>
      <c r="B813" s="102"/>
      <c r="C813" s="28" t="s">
        <v>19</v>
      </c>
      <c r="D813" s="27">
        <f t="shared" ref="D813:I813" si="67">D910</f>
        <v>593</v>
      </c>
      <c r="E813" s="27">
        <f t="shared" si="67"/>
        <v>593</v>
      </c>
      <c r="F813" s="27">
        <f t="shared" si="67"/>
        <v>593</v>
      </c>
      <c r="G813" s="27">
        <f t="shared" si="67"/>
        <v>556</v>
      </c>
      <c r="H813" s="27">
        <f t="shared" si="67"/>
        <v>556</v>
      </c>
      <c r="I813" s="27">
        <f t="shared" si="67"/>
        <v>0</v>
      </c>
      <c r="J813" s="39">
        <v>0</v>
      </c>
      <c r="K813" s="39">
        <v>0</v>
      </c>
    </row>
    <row r="814" spans="1:11" ht="56.25">
      <c r="A814" s="153"/>
      <c r="B814" s="102"/>
      <c r="C814" s="26" t="s">
        <v>20</v>
      </c>
      <c r="D814" s="27">
        <f t="shared" ref="D814:K815" si="68">D905+D912+D926+D933</f>
        <v>11265.5</v>
      </c>
      <c r="E814" s="27">
        <f t="shared" si="68"/>
        <v>11265.5</v>
      </c>
      <c r="F814" s="27">
        <f t="shared" si="68"/>
        <v>11265.5</v>
      </c>
      <c r="G814" s="27">
        <f t="shared" si="68"/>
        <v>10561.9</v>
      </c>
      <c r="H814" s="27">
        <f t="shared" si="68"/>
        <v>10561.9</v>
      </c>
      <c r="I814" s="27">
        <f t="shared" si="68"/>
        <v>0</v>
      </c>
      <c r="J814" s="27">
        <f t="shared" si="68"/>
        <v>0</v>
      </c>
      <c r="K814" s="27">
        <f t="shared" si="68"/>
        <v>0</v>
      </c>
    </row>
    <row r="815" spans="1:11" ht="93.75">
      <c r="A815" s="153"/>
      <c r="B815" s="102"/>
      <c r="C815" s="28" t="s">
        <v>21</v>
      </c>
      <c r="D815" s="27">
        <f t="shared" si="68"/>
        <v>11265.5</v>
      </c>
      <c r="E815" s="27">
        <f t="shared" si="68"/>
        <v>11265.5</v>
      </c>
      <c r="F815" s="27">
        <f t="shared" si="68"/>
        <v>11265.5</v>
      </c>
      <c r="G815" s="27">
        <f t="shared" si="68"/>
        <v>10561.9</v>
      </c>
      <c r="H815" s="27">
        <f t="shared" si="68"/>
        <v>10561.9</v>
      </c>
      <c r="I815" s="27">
        <f t="shared" si="68"/>
        <v>0</v>
      </c>
      <c r="J815" s="27">
        <v>0</v>
      </c>
      <c r="K815" s="27">
        <v>0</v>
      </c>
    </row>
    <row r="816" spans="1:11" ht="37.5">
      <c r="A816" s="153"/>
      <c r="B816" s="102"/>
      <c r="C816" s="26" t="s">
        <v>22</v>
      </c>
      <c r="D816" s="27">
        <v>0</v>
      </c>
      <c r="E816" s="27">
        <v>0</v>
      </c>
      <c r="F816" s="39">
        <v>0</v>
      </c>
      <c r="G816" s="39">
        <v>0</v>
      </c>
      <c r="H816" s="39">
        <v>0</v>
      </c>
      <c r="I816" s="39">
        <v>0</v>
      </c>
      <c r="J816" s="39">
        <v>0</v>
      </c>
      <c r="K816" s="39">
        <v>0</v>
      </c>
    </row>
    <row r="817" spans="1:11" ht="56.25">
      <c r="A817" s="153"/>
      <c r="B817" s="103"/>
      <c r="C817" s="26" t="s">
        <v>23</v>
      </c>
      <c r="D817" s="27">
        <v>0</v>
      </c>
      <c r="E817" s="27">
        <v>0</v>
      </c>
      <c r="F817" s="39">
        <v>0</v>
      </c>
      <c r="G817" s="39">
        <v>0</v>
      </c>
      <c r="H817" s="39">
        <v>0</v>
      </c>
      <c r="I817" s="39">
        <v>0</v>
      </c>
      <c r="J817" s="39">
        <v>0</v>
      </c>
      <c r="K817" s="39">
        <v>0</v>
      </c>
    </row>
    <row r="818" spans="1:11">
      <c r="A818" s="153"/>
      <c r="B818" s="156" t="s">
        <v>125</v>
      </c>
      <c r="C818" s="26" t="s">
        <v>17</v>
      </c>
      <c r="D818" s="27">
        <f>D819+D821+D823+D824</f>
        <v>201600</v>
      </c>
      <c r="E818" s="27">
        <f>E819+E821+E823+E824</f>
        <v>120000</v>
      </c>
      <c r="F818" s="27">
        <f>F819+F821+F823+F824</f>
        <v>120000</v>
      </c>
      <c r="G818" s="27">
        <f>G819+G821+G823+G824</f>
        <v>60958.400000000001</v>
      </c>
      <c r="H818" s="27">
        <f>H819+H821+H823+H824</f>
        <v>71176</v>
      </c>
      <c r="I818" s="25">
        <f>G818/D818*100</f>
        <v>30.237301587301591</v>
      </c>
      <c r="J818" s="25">
        <f>G818/E818*100</f>
        <v>50.798666666666669</v>
      </c>
      <c r="K818" s="25">
        <f>G818/F818*100</f>
        <v>50.798666666666669</v>
      </c>
    </row>
    <row r="819" spans="1:11" ht="37.5">
      <c r="A819" s="153"/>
      <c r="B819" s="157"/>
      <c r="C819" s="26" t="s">
        <v>18</v>
      </c>
      <c r="D819" s="27">
        <f t="shared" ref="D819:I819" si="69">D847+D854+D861</f>
        <v>120000</v>
      </c>
      <c r="E819" s="27">
        <f t="shared" si="69"/>
        <v>120000</v>
      </c>
      <c r="F819" s="27">
        <f t="shared" si="69"/>
        <v>120000</v>
      </c>
      <c r="G819" s="27">
        <f t="shared" si="69"/>
        <v>60958.400000000001</v>
      </c>
      <c r="H819" s="27">
        <f t="shared" si="69"/>
        <v>71176</v>
      </c>
      <c r="I819" s="27">
        <f t="shared" si="69"/>
        <v>50.798666666666669</v>
      </c>
      <c r="J819" s="25">
        <f>G819/E819*100</f>
        <v>50.798666666666669</v>
      </c>
      <c r="K819" s="25">
        <f>G819/F819*100</f>
        <v>50.798666666666669</v>
      </c>
    </row>
    <row r="820" spans="1:11" ht="75">
      <c r="A820" s="153"/>
      <c r="B820" s="157"/>
      <c r="C820" s="28" t="s">
        <v>19</v>
      </c>
      <c r="D820" s="27">
        <f>D848+D855+D862</f>
        <v>0</v>
      </c>
      <c r="E820" s="27">
        <f>E848+E855+E862+E981</f>
        <v>0</v>
      </c>
      <c r="F820" s="39">
        <v>0</v>
      </c>
      <c r="G820" s="39">
        <v>0</v>
      </c>
      <c r="H820" s="39">
        <v>0</v>
      </c>
      <c r="I820" s="39">
        <v>0</v>
      </c>
      <c r="J820" s="39">
        <v>0</v>
      </c>
      <c r="K820" s="39">
        <v>0</v>
      </c>
    </row>
    <row r="821" spans="1:11" ht="56.25">
      <c r="A821" s="153"/>
      <c r="B821" s="157"/>
      <c r="C821" s="26" t="s">
        <v>20</v>
      </c>
      <c r="D821" s="27">
        <f t="shared" ref="D821:I821" si="70">D849+D856+D863+D975</f>
        <v>81600</v>
      </c>
      <c r="E821" s="27">
        <f t="shared" si="70"/>
        <v>0</v>
      </c>
      <c r="F821" s="27">
        <f t="shared" si="70"/>
        <v>0</v>
      </c>
      <c r="G821" s="27">
        <f t="shared" si="70"/>
        <v>0</v>
      </c>
      <c r="H821" s="27">
        <f t="shared" si="70"/>
        <v>0</v>
      </c>
      <c r="I821" s="27">
        <f t="shared" si="70"/>
        <v>0</v>
      </c>
      <c r="J821" s="27">
        <f>J849+J854+J861+J982+J863</f>
        <v>50.798666666666669</v>
      </c>
      <c r="K821" s="27">
        <f>K849+K854+K861+K982+K863</f>
        <v>50.798666666666669</v>
      </c>
    </row>
    <row r="822" spans="1:11" ht="93.75">
      <c r="A822" s="153"/>
      <c r="B822" s="157"/>
      <c r="C822" s="28" t="s">
        <v>21</v>
      </c>
      <c r="D822" s="27">
        <v>0</v>
      </c>
      <c r="E822" s="27">
        <v>0</v>
      </c>
      <c r="F822" s="27">
        <v>0</v>
      </c>
      <c r="G822" s="27">
        <v>0</v>
      </c>
      <c r="H822" s="27">
        <v>0</v>
      </c>
      <c r="I822" s="27">
        <v>0</v>
      </c>
      <c r="J822" s="27">
        <v>0</v>
      </c>
      <c r="K822" s="27">
        <v>0</v>
      </c>
    </row>
    <row r="823" spans="1:11" ht="37.5">
      <c r="A823" s="153"/>
      <c r="B823" s="157"/>
      <c r="C823" s="26" t="s">
        <v>22</v>
      </c>
      <c r="D823" s="27">
        <v>0</v>
      </c>
      <c r="E823" s="27">
        <v>0</v>
      </c>
      <c r="F823" s="39">
        <v>0</v>
      </c>
      <c r="G823" s="39">
        <v>0</v>
      </c>
      <c r="H823" s="39">
        <v>0</v>
      </c>
      <c r="I823" s="39">
        <v>0</v>
      </c>
      <c r="J823" s="39">
        <v>0</v>
      </c>
      <c r="K823" s="39">
        <v>0</v>
      </c>
    </row>
    <row r="824" spans="1:11" ht="56.25">
      <c r="A824" s="153"/>
      <c r="B824" s="158"/>
      <c r="C824" s="26" t="s">
        <v>23</v>
      </c>
      <c r="D824" s="27">
        <v>0</v>
      </c>
      <c r="E824" s="27">
        <v>0</v>
      </c>
      <c r="F824" s="39">
        <v>0</v>
      </c>
      <c r="G824" s="39">
        <v>0</v>
      </c>
      <c r="H824" s="39">
        <v>0</v>
      </c>
      <c r="I824" s="39">
        <v>0</v>
      </c>
      <c r="J824" s="39">
        <v>0</v>
      </c>
      <c r="K824" s="39">
        <v>0</v>
      </c>
    </row>
    <row r="825" spans="1:11">
      <c r="A825" s="153"/>
      <c r="B825" s="156" t="s">
        <v>126</v>
      </c>
      <c r="C825" s="26" t="s">
        <v>17</v>
      </c>
      <c r="D825" s="27">
        <f>D826+D828+D830+D831</f>
        <v>80993</v>
      </c>
      <c r="E825" s="27">
        <f>E826+E828+E830+E831</f>
        <v>43</v>
      </c>
      <c r="F825" s="27">
        <f>F826+F828+F830+F831</f>
        <v>43</v>
      </c>
      <c r="G825" s="27">
        <f>G826+G828+G830+G831</f>
        <v>43</v>
      </c>
      <c r="H825" s="27">
        <f>H826+H828+H830+H831</f>
        <v>43</v>
      </c>
      <c r="I825" s="25">
        <f>G825/D825*100</f>
        <v>5.3091007864877207E-2</v>
      </c>
      <c r="J825" s="25">
        <v>0</v>
      </c>
      <c r="K825" s="25">
        <v>0</v>
      </c>
    </row>
    <row r="826" spans="1:11" ht="37.5">
      <c r="A826" s="153"/>
      <c r="B826" s="157"/>
      <c r="C826" s="26" t="s">
        <v>18</v>
      </c>
      <c r="D826" s="27">
        <v>0</v>
      </c>
      <c r="E826" s="27">
        <v>0</v>
      </c>
      <c r="F826" s="39">
        <v>0</v>
      </c>
      <c r="G826" s="39">
        <v>0</v>
      </c>
      <c r="H826" s="39">
        <v>0</v>
      </c>
      <c r="I826" s="39">
        <v>0</v>
      </c>
      <c r="J826" s="39">
        <v>0</v>
      </c>
      <c r="K826" s="39">
        <v>0</v>
      </c>
    </row>
    <row r="827" spans="1:11" ht="75">
      <c r="A827" s="153"/>
      <c r="B827" s="157"/>
      <c r="C827" s="28" t="s">
        <v>19</v>
      </c>
      <c r="D827" s="27">
        <v>0</v>
      </c>
      <c r="E827" s="27">
        <v>0</v>
      </c>
      <c r="F827" s="39">
        <v>0</v>
      </c>
      <c r="G827" s="39">
        <v>0</v>
      </c>
      <c r="H827" s="39">
        <v>0</v>
      </c>
      <c r="I827" s="39">
        <v>0</v>
      </c>
      <c r="J827" s="39">
        <v>0</v>
      </c>
      <c r="K827" s="25">
        <v>0</v>
      </c>
    </row>
    <row r="828" spans="1:11" ht="56.25">
      <c r="A828" s="153"/>
      <c r="B828" s="157"/>
      <c r="C828" s="26" t="s">
        <v>20</v>
      </c>
      <c r="D828" s="27">
        <f t="shared" ref="D828:K828" si="71">D870+D919+D947</f>
        <v>0</v>
      </c>
      <c r="E828" s="27">
        <f t="shared" si="71"/>
        <v>0</v>
      </c>
      <c r="F828" s="27">
        <f t="shared" si="71"/>
        <v>0</v>
      </c>
      <c r="G828" s="27">
        <f t="shared" si="71"/>
        <v>0</v>
      </c>
      <c r="H828" s="27">
        <f t="shared" si="71"/>
        <v>0</v>
      </c>
      <c r="I828" s="27">
        <f t="shared" si="71"/>
        <v>0</v>
      </c>
      <c r="J828" s="27">
        <f t="shared" si="71"/>
        <v>0</v>
      </c>
      <c r="K828" s="27">
        <f t="shared" si="71"/>
        <v>0</v>
      </c>
    </row>
    <row r="829" spans="1:11" ht="93.75">
      <c r="A829" s="153"/>
      <c r="B829" s="157"/>
      <c r="C829" s="28" t="s">
        <v>21</v>
      </c>
      <c r="D829" s="27">
        <v>0</v>
      </c>
      <c r="E829" s="27">
        <v>0</v>
      </c>
      <c r="F829" s="27">
        <v>0</v>
      </c>
      <c r="G829" s="27">
        <v>0</v>
      </c>
      <c r="H829" s="27">
        <v>0</v>
      </c>
      <c r="I829" s="27">
        <v>0</v>
      </c>
      <c r="J829" s="27">
        <v>0</v>
      </c>
      <c r="K829" s="27">
        <v>0</v>
      </c>
    </row>
    <row r="830" spans="1:11" ht="37.5">
      <c r="A830" s="153"/>
      <c r="B830" s="157"/>
      <c r="C830" s="26" t="s">
        <v>22</v>
      </c>
      <c r="D830" s="27">
        <f t="shared" ref="D830:K830" si="72">D851+D872+D921+D949+D977</f>
        <v>80993</v>
      </c>
      <c r="E830" s="27">
        <f t="shared" si="72"/>
        <v>43</v>
      </c>
      <c r="F830" s="27">
        <f t="shared" si="72"/>
        <v>43</v>
      </c>
      <c r="G830" s="27">
        <f t="shared" si="72"/>
        <v>43</v>
      </c>
      <c r="H830" s="27">
        <f t="shared" si="72"/>
        <v>43</v>
      </c>
      <c r="I830" s="27">
        <f t="shared" si="72"/>
        <v>0</v>
      </c>
      <c r="J830" s="27">
        <f t="shared" si="72"/>
        <v>0</v>
      </c>
      <c r="K830" s="27">
        <f t="shared" si="72"/>
        <v>0</v>
      </c>
    </row>
    <row r="831" spans="1:11" ht="56.25">
      <c r="A831" s="153"/>
      <c r="B831" s="158"/>
      <c r="C831" s="26" t="s">
        <v>23</v>
      </c>
      <c r="D831" s="27">
        <v>0</v>
      </c>
      <c r="E831" s="27">
        <v>0</v>
      </c>
      <c r="F831" s="39">
        <v>0</v>
      </c>
      <c r="G831" s="39">
        <v>0</v>
      </c>
      <c r="H831" s="39">
        <v>0</v>
      </c>
      <c r="I831" s="39">
        <v>0</v>
      </c>
      <c r="J831" s="39">
        <v>0</v>
      </c>
      <c r="K831" s="39">
        <v>0</v>
      </c>
    </row>
    <row r="832" spans="1:11">
      <c r="A832" s="153"/>
      <c r="B832" s="156" t="s">
        <v>127</v>
      </c>
      <c r="C832" s="26" t="s">
        <v>17</v>
      </c>
      <c r="D832" s="27">
        <f t="shared" ref="D832:K832" si="73">D833+D835+D837+D838</f>
        <v>0</v>
      </c>
      <c r="E832" s="27">
        <f t="shared" si="73"/>
        <v>0</v>
      </c>
      <c r="F832" s="27">
        <f t="shared" si="73"/>
        <v>0</v>
      </c>
      <c r="G832" s="27">
        <f t="shared" si="73"/>
        <v>0</v>
      </c>
      <c r="H832" s="27">
        <f t="shared" si="73"/>
        <v>0</v>
      </c>
      <c r="I832" s="27">
        <f t="shared" si="73"/>
        <v>0</v>
      </c>
      <c r="J832" s="27">
        <f t="shared" si="73"/>
        <v>0</v>
      </c>
      <c r="K832" s="27">
        <f t="shared" si="73"/>
        <v>0</v>
      </c>
    </row>
    <row r="833" spans="1:11" ht="37.5">
      <c r="A833" s="153"/>
      <c r="B833" s="157"/>
      <c r="C833" s="26" t="s">
        <v>18</v>
      </c>
      <c r="D833" s="27">
        <v>0</v>
      </c>
      <c r="E833" s="27">
        <v>0</v>
      </c>
      <c r="F833" s="39">
        <v>0</v>
      </c>
      <c r="G833" s="39">
        <v>0</v>
      </c>
      <c r="H833" s="39">
        <v>0</v>
      </c>
      <c r="I833" s="39">
        <v>0</v>
      </c>
      <c r="J833" s="39">
        <v>0</v>
      </c>
      <c r="K833" s="39">
        <v>0</v>
      </c>
    </row>
    <row r="834" spans="1:11" ht="75">
      <c r="A834" s="153"/>
      <c r="B834" s="157"/>
      <c r="C834" s="28" t="s">
        <v>19</v>
      </c>
      <c r="D834" s="27">
        <v>0</v>
      </c>
      <c r="E834" s="27">
        <v>0</v>
      </c>
      <c r="F834" s="39">
        <v>0</v>
      </c>
      <c r="G834" s="39">
        <v>0</v>
      </c>
      <c r="H834" s="39">
        <v>0</v>
      </c>
      <c r="I834" s="39">
        <v>0</v>
      </c>
      <c r="J834" s="39">
        <v>0</v>
      </c>
      <c r="K834" s="39">
        <v>0</v>
      </c>
    </row>
    <row r="835" spans="1:11" ht="56.25">
      <c r="A835" s="153"/>
      <c r="B835" s="157"/>
      <c r="C835" s="26" t="s">
        <v>20</v>
      </c>
      <c r="D835" s="27">
        <v>0</v>
      </c>
      <c r="E835" s="27">
        <v>0</v>
      </c>
      <c r="F835" s="39">
        <v>0</v>
      </c>
      <c r="G835" s="39">
        <v>0</v>
      </c>
      <c r="H835" s="39">
        <v>0</v>
      </c>
      <c r="I835" s="39">
        <v>0</v>
      </c>
      <c r="J835" s="39">
        <v>0</v>
      </c>
      <c r="K835" s="39">
        <v>0</v>
      </c>
    </row>
    <row r="836" spans="1:11" ht="93.75">
      <c r="A836" s="153"/>
      <c r="B836" s="157"/>
      <c r="C836" s="28" t="s">
        <v>21</v>
      </c>
      <c r="D836" s="27">
        <v>0</v>
      </c>
      <c r="E836" s="27">
        <v>0</v>
      </c>
      <c r="F836" s="27">
        <v>0</v>
      </c>
      <c r="G836" s="27">
        <v>0</v>
      </c>
      <c r="H836" s="27">
        <v>0</v>
      </c>
      <c r="I836" s="27">
        <v>0</v>
      </c>
      <c r="J836" s="27">
        <v>0</v>
      </c>
      <c r="K836" s="27">
        <v>0</v>
      </c>
    </row>
    <row r="837" spans="1:11" ht="37.5">
      <c r="A837" s="153"/>
      <c r="B837" s="157"/>
      <c r="C837" s="26" t="s">
        <v>22</v>
      </c>
      <c r="D837" s="27">
        <v>0</v>
      </c>
      <c r="E837" s="27">
        <v>0</v>
      </c>
      <c r="F837" s="39">
        <v>0</v>
      </c>
      <c r="G837" s="39">
        <v>0</v>
      </c>
      <c r="H837" s="39">
        <v>0</v>
      </c>
      <c r="I837" s="39">
        <v>0</v>
      </c>
      <c r="J837" s="39">
        <v>0</v>
      </c>
      <c r="K837" s="39">
        <v>0</v>
      </c>
    </row>
    <row r="838" spans="1:11" ht="56.25">
      <c r="A838" s="153"/>
      <c r="B838" s="158"/>
      <c r="C838" s="26" t="s">
        <v>23</v>
      </c>
      <c r="D838" s="27">
        <f t="shared" ref="D838:K838" si="74">D957+D964</f>
        <v>0</v>
      </c>
      <c r="E838" s="27">
        <f t="shared" si="74"/>
        <v>0</v>
      </c>
      <c r="F838" s="27">
        <f t="shared" si="74"/>
        <v>0</v>
      </c>
      <c r="G838" s="27">
        <f t="shared" si="74"/>
        <v>0</v>
      </c>
      <c r="H838" s="27">
        <f t="shared" si="74"/>
        <v>0</v>
      </c>
      <c r="I838" s="27">
        <f t="shared" si="74"/>
        <v>0</v>
      </c>
      <c r="J838" s="27">
        <f t="shared" si="74"/>
        <v>0</v>
      </c>
      <c r="K838" s="27">
        <f t="shared" si="74"/>
        <v>0</v>
      </c>
    </row>
    <row r="839" spans="1:11">
      <c r="A839" s="153"/>
      <c r="B839" s="156" t="s">
        <v>30</v>
      </c>
      <c r="C839" s="26" t="s">
        <v>17</v>
      </c>
      <c r="D839" s="27">
        <f t="shared" ref="D839:K839" si="75">D840+D842+D844+D845</f>
        <v>225994.8</v>
      </c>
      <c r="E839" s="27">
        <f t="shared" si="75"/>
        <v>0</v>
      </c>
      <c r="F839" s="27">
        <f t="shared" si="75"/>
        <v>0</v>
      </c>
      <c r="G839" s="27">
        <f t="shared" si="75"/>
        <v>0</v>
      </c>
      <c r="H839" s="27">
        <f t="shared" si="75"/>
        <v>0</v>
      </c>
      <c r="I839" s="27">
        <f t="shared" si="75"/>
        <v>0</v>
      </c>
      <c r="J839" s="27">
        <f t="shared" si="75"/>
        <v>0</v>
      </c>
      <c r="K839" s="27">
        <f t="shared" si="75"/>
        <v>0</v>
      </c>
    </row>
    <row r="840" spans="1:11" ht="37.5">
      <c r="A840" s="153"/>
      <c r="B840" s="157"/>
      <c r="C840" s="26" t="s">
        <v>18</v>
      </c>
      <c r="D840" s="27">
        <v>0</v>
      </c>
      <c r="E840" s="27">
        <v>0</v>
      </c>
      <c r="F840" s="39">
        <v>0</v>
      </c>
      <c r="G840" s="39">
        <v>0</v>
      </c>
      <c r="H840" s="39">
        <v>0</v>
      </c>
      <c r="I840" s="39">
        <v>0</v>
      </c>
      <c r="J840" s="39">
        <v>0</v>
      </c>
      <c r="K840" s="39">
        <v>0</v>
      </c>
    </row>
    <row r="841" spans="1:11" ht="75">
      <c r="A841" s="153"/>
      <c r="B841" s="157"/>
      <c r="C841" s="28" t="s">
        <v>19</v>
      </c>
      <c r="D841" s="27">
        <v>0</v>
      </c>
      <c r="E841" s="27">
        <v>0</v>
      </c>
      <c r="F841" s="39">
        <v>0</v>
      </c>
      <c r="G841" s="39">
        <v>0</v>
      </c>
      <c r="H841" s="39">
        <v>0</v>
      </c>
      <c r="I841" s="39">
        <v>0</v>
      </c>
      <c r="J841" s="39">
        <v>0</v>
      </c>
      <c r="K841" s="39">
        <v>0</v>
      </c>
    </row>
    <row r="842" spans="1:11" ht="56.25">
      <c r="A842" s="153"/>
      <c r="B842" s="157"/>
      <c r="C842" s="26" t="s">
        <v>20</v>
      </c>
      <c r="D842" s="27">
        <v>0</v>
      </c>
      <c r="E842" s="27">
        <v>0</v>
      </c>
      <c r="F842" s="39">
        <v>0</v>
      </c>
      <c r="G842" s="39">
        <v>0</v>
      </c>
      <c r="H842" s="39">
        <v>0</v>
      </c>
      <c r="I842" s="39">
        <v>0</v>
      </c>
      <c r="J842" s="39">
        <v>0</v>
      </c>
      <c r="K842" s="39">
        <v>0</v>
      </c>
    </row>
    <row r="843" spans="1:11" ht="93.75">
      <c r="A843" s="153"/>
      <c r="B843" s="157"/>
      <c r="C843" s="28" t="s">
        <v>21</v>
      </c>
      <c r="D843" s="27">
        <v>0</v>
      </c>
      <c r="E843" s="27">
        <v>0</v>
      </c>
      <c r="F843" s="27">
        <v>0</v>
      </c>
      <c r="G843" s="27">
        <v>0</v>
      </c>
      <c r="H843" s="27">
        <v>0</v>
      </c>
      <c r="I843" s="27">
        <v>0</v>
      </c>
      <c r="J843" s="27">
        <v>0</v>
      </c>
      <c r="K843" s="27">
        <v>0</v>
      </c>
    </row>
    <row r="844" spans="1:11" ht="37.5">
      <c r="A844" s="153"/>
      <c r="B844" s="157"/>
      <c r="C844" s="26" t="s">
        <v>22</v>
      </c>
      <c r="D844" s="27">
        <v>0</v>
      </c>
      <c r="E844" s="27">
        <v>0</v>
      </c>
      <c r="F844" s="39">
        <v>0</v>
      </c>
      <c r="G844" s="39">
        <v>0</v>
      </c>
      <c r="H844" s="39">
        <v>0</v>
      </c>
      <c r="I844" s="39">
        <v>0</v>
      </c>
      <c r="J844" s="39">
        <v>0</v>
      </c>
      <c r="K844" s="39">
        <v>0</v>
      </c>
    </row>
    <row r="845" spans="1:11" ht="56.25">
      <c r="A845" s="154"/>
      <c r="B845" s="158"/>
      <c r="C845" s="26" t="s">
        <v>23</v>
      </c>
      <c r="D845" s="27">
        <f t="shared" ref="D845:I845" si="76">D859</f>
        <v>225994.8</v>
      </c>
      <c r="E845" s="27">
        <f t="shared" si="76"/>
        <v>0</v>
      </c>
      <c r="F845" s="27">
        <f t="shared" si="76"/>
        <v>0</v>
      </c>
      <c r="G845" s="27">
        <f t="shared" si="76"/>
        <v>0</v>
      </c>
      <c r="H845" s="27">
        <f t="shared" si="76"/>
        <v>0</v>
      </c>
      <c r="I845" s="27">
        <f t="shared" si="76"/>
        <v>0</v>
      </c>
      <c r="J845" s="27">
        <f>J971</f>
        <v>0</v>
      </c>
      <c r="K845" s="27">
        <f>K971</f>
        <v>0</v>
      </c>
    </row>
    <row r="846" spans="1:11">
      <c r="A846" s="156" t="s">
        <v>128</v>
      </c>
      <c r="B846" s="156" t="s">
        <v>129</v>
      </c>
      <c r="C846" s="26" t="s">
        <v>17</v>
      </c>
      <c r="D846" s="27">
        <f t="shared" ref="D846:K846" si="77">D847+D849+D851+D852</f>
        <v>0</v>
      </c>
      <c r="E846" s="27">
        <f t="shared" si="77"/>
        <v>0</v>
      </c>
      <c r="F846" s="27">
        <f t="shared" si="77"/>
        <v>0</v>
      </c>
      <c r="G846" s="27">
        <f t="shared" si="77"/>
        <v>0</v>
      </c>
      <c r="H846" s="27">
        <f t="shared" si="77"/>
        <v>0</v>
      </c>
      <c r="I846" s="27">
        <f t="shared" si="77"/>
        <v>0</v>
      </c>
      <c r="J846" s="27">
        <f t="shared" si="77"/>
        <v>0</v>
      </c>
      <c r="K846" s="27">
        <f t="shared" si="77"/>
        <v>0</v>
      </c>
    </row>
    <row r="847" spans="1:11" ht="37.5">
      <c r="A847" s="157"/>
      <c r="B847" s="157"/>
      <c r="C847" s="26" t="s">
        <v>18</v>
      </c>
      <c r="D847" s="27">
        <v>0</v>
      </c>
      <c r="E847" s="27">
        <v>0</v>
      </c>
      <c r="F847" s="39">
        <v>0</v>
      </c>
      <c r="G847" s="39">
        <v>0</v>
      </c>
      <c r="H847" s="39">
        <v>0</v>
      </c>
      <c r="I847" s="39">
        <v>0</v>
      </c>
      <c r="J847" s="39">
        <v>0</v>
      </c>
      <c r="K847" s="39">
        <v>0</v>
      </c>
    </row>
    <row r="848" spans="1:11" ht="75">
      <c r="A848" s="157"/>
      <c r="B848" s="157"/>
      <c r="C848" s="28" t="s">
        <v>19</v>
      </c>
      <c r="D848" s="27">
        <v>0</v>
      </c>
      <c r="E848" s="27">
        <v>0</v>
      </c>
      <c r="F848" s="39">
        <v>0</v>
      </c>
      <c r="G848" s="39">
        <v>0</v>
      </c>
      <c r="H848" s="39">
        <v>0</v>
      </c>
      <c r="I848" s="39">
        <v>0</v>
      </c>
      <c r="J848" s="39">
        <v>0</v>
      </c>
      <c r="K848" s="39">
        <v>0</v>
      </c>
    </row>
    <row r="849" spans="1:12" ht="56.25">
      <c r="A849" s="157"/>
      <c r="B849" s="157"/>
      <c r="C849" s="26" t="s">
        <v>20</v>
      </c>
      <c r="D849" s="27">
        <v>0</v>
      </c>
      <c r="E849" s="27">
        <v>0</v>
      </c>
      <c r="F849" s="27">
        <v>0</v>
      </c>
      <c r="G849" s="27">
        <v>0</v>
      </c>
      <c r="H849" s="27">
        <v>0</v>
      </c>
      <c r="I849" s="27">
        <v>0</v>
      </c>
      <c r="J849" s="27">
        <v>0</v>
      </c>
      <c r="K849" s="27">
        <v>0</v>
      </c>
    </row>
    <row r="850" spans="1:12" ht="93.75">
      <c r="A850" s="157"/>
      <c r="B850" s="157"/>
      <c r="C850" s="28" t="s">
        <v>21</v>
      </c>
      <c r="D850" s="27">
        <v>0</v>
      </c>
      <c r="E850" s="27">
        <v>0</v>
      </c>
      <c r="F850" s="27">
        <v>0</v>
      </c>
      <c r="G850" s="27">
        <v>0</v>
      </c>
      <c r="H850" s="27">
        <v>0</v>
      </c>
      <c r="I850" s="27">
        <v>0</v>
      </c>
      <c r="J850" s="27">
        <v>0</v>
      </c>
      <c r="K850" s="27">
        <v>0</v>
      </c>
    </row>
    <row r="851" spans="1:12" ht="37.5">
      <c r="A851" s="157"/>
      <c r="B851" s="157"/>
      <c r="C851" s="26" t="s">
        <v>22</v>
      </c>
      <c r="D851" s="27">
        <v>0</v>
      </c>
      <c r="E851" s="27">
        <v>0</v>
      </c>
      <c r="F851" s="27">
        <v>0</v>
      </c>
      <c r="G851" s="27">
        <v>0</v>
      </c>
      <c r="H851" s="27">
        <v>0</v>
      </c>
      <c r="I851" s="27">
        <v>0</v>
      </c>
      <c r="J851" s="27">
        <v>0</v>
      </c>
      <c r="K851" s="27">
        <v>0</v>
      </c>
    </row>
    <row r="852" spans="1:12" ht="56.25">
      <c r="A852" s="158"/>
      <c r="B852" s="158"/>
      <c r="C852" s="26" t="s">
        <v>23</v>
      </c>
      <c r="D852" s="27">
        <v>0</v>
      </c>
      <c r="E852" s="27">
        <v>0</v>
      </c>
      <c r="F852" s="39">
        <v>0</v>
      </c>
      <c r="G852" s="39">
        <v>0</v>
      </c>
      <c r="H852" s="39">
        <v>0</v>
      </c>
      <c r="I852" s="39">
        <v>0</v>
      </c>
      <c r="J852" s="39">
        <v>0</v>
      </c>
      <c r="K852" s="39">
        <v>0</v>
      </c>
    </row>
    <row r="853" spans="1:12">
      <c r="A853" s="161" t="s">
        <v>130</v>
      </c>
      <c r="B853" s="156" t="s">
        <v>30</v>
      </c>
      <c r="C853" s="26" t="s">
        <v>17</v>
      </c>
      <c r="D853" s="27">
        <f t="shared" ref="D853:K853" si="78">D854+D856+D858+D859</f>
        <v>225994.8</v>
      </c>
      <c r="E853" s="27">
        <f t="shared" si="78"/>
        <v>0</v>
      </c>
      <c r="F853" s="27">
        <f t="shared" si="78"/>
        <v>0</v>
      </c>
      <c r="G853" s="27">
        <f t="shared" si="78"/>
        <v>0</v>
      </c>
      <c r="H853" s="27">
        <f t="shared" si="78"/>
        <v>0</v>
      </c>
      <c r="I853" s="27">
        <f t="shared" si="78"/>
        <v>0</v>
      </c>
      <c r="J853" s="27">
        <f t="shared" si="78"/>
        <v>0</v>
      </c>
      <c r="K853" s="27">
        <f t="shared" si="78"/>
        <v>0</v>
      </c>
    </row>
    <row r="854" spans="1:12" ht="37.5">
      <c r="A854" s="162"/>
      <c r="B854" s="157"/>
      <c r="C854" s="26" t="s">
        <v>18</v>
      </c>
      <c r="D854" s="27">
        <v>0</v>
      </c>
      <c r="E854" s="27">
        <v>0</v>
      </c>
      <c r="F854" s="39">
        <v>0</v>
      </c>
      <c r="G854" s="39">
        <v>0</v>
      </c>
      <c r="H854" s="39">
        <v>0</v>
      </c>
      <c r="I854" s="39">
        <v>0</v>
      </c>
      <c r="J854" s="39">
        <v>0</v>
      </c>
      <c r="K854" s="39">
        <v>0</v>
      </c>
    </row>
    <row r="855" spans="1:12" ht="75">
      <c r="A855" s="162"/>
      <c r="B855" s="157"/>
      <c r="C855" s="28" t="s">
        <v>19</v>
      </c>
      <c r="D855" s="27">
        <v>0</v>
      </c>
      <c r="E855" s="27">
        <v>0</v>
      </c>
      <c r="F855" s="39">
        <v>0</v>
      </c>
      <c r="G855" s="39">
        <v>0</v>
      </c>
      <c r="H855" s="39">
        <v>0</v>
      </c>
      <c r="I855" s="39">
        <v>0</v>
      </c>
      <c r="J855" s="39">
        <v>0</v>
      </c>
      <c r="K855" s="39">
        <v>0</v>
      </c>
    </row>
    <row r="856" spans="1:12" ht="56.25">
      <c r="A856" s="162"/>
      <c r="B856" s="157"/>
      <c r="C856" s="26" t="s">
        <v>20</v>
      </c>
      <c r="D856" s="27">
        <v>0</v>
      </c>
      <c r="E856" s="27">
        <v>0</v>
      </c>
      <c r="F856" s="39">
        <v>0</v>
      </c>
      <c r="G856" s="39">
        <v>0</v>
      </c>
      <c r="H856" s="39">
        <v>0</v>
      </c>
      <c r="I856" s="39">
        <v>0</v>
      </c>
      <c r="J856" s="39">
        <v>0</v>
      </c>
      <c r="K856" s="39">
        <v>0</v>
      </c>
    </row>
    <row r="857" spans="1:12" ht="93.75">
      <c r="A857" s="162"/>
      <c r="B857" s="157"/>
      <c r="C857" s="28" t="s">
        <v>21</v>
      </c>
      <c r="D857" s="27">
        <v>0</v>
      </c>
      <c r="E857" s="27">
        <v>0</v>
      </c>
      <c r="F857" s="27">
        <v>0</v>
      </c>
      <c r="G857" s="27">
        <v>0</v>
      </c>
      <c r="H857" s="27">
        <v>0</v>
      </c>
      <c r="I857" s="27">
        <v>0</v>
      </c>
      <c r="J857" s="27">
        <v>0</v>
      </c>
      <c r="K857" s="27">
        <v>0</v>
      </c>
    </row>
    <row r="858" spans="1:12" ht="37.5">
      <c r="A858" s="162"/>
      <c r="B858" s="157"/>
      <c r="C858" s="26" t="s">
        <v>22</v>
      </c>
      <c r="D858" s="27">
        <v>0</v>
      </c>
      <c r="E858" s="27">
        <v>0</v>
      </c>
      <c r="F858" s="39">
        <v>0</v>
      </c>
      <c r="G858" s="39">
        <v>0</v>
      </c>
      <c r="H858" s="39">
        <v>0</v>
      </c>
      <c r="I858" s="39">
        <v>0</v>
      </c>
      <c r="J858" s="39">
        <v>0</v>
      </c>
      <c r="K858" s="39">
        <v>0</v>
      </c>
    </row>
    <row r="859" spans="1:12" ht="56.25">
      <c r="A859" s="163"/>
      <c r="B859" s="158"/>
      <c r="C859" s="26" t="s">
        <v>23</v>
      </c>
      <c r="D859" s="27">
        <v>225994.8</v>
      </c>
      <c r="E859" s="27">
        <f>225994.8-225994.8</f>
        <v>0</v>
      </c>
      <c r="F859" s="39">
        <v>0</v>
      </c>
      <c r="G859" s="39">
        <v>0</v>
      </c>
      <c r="H859" s="39">
        <v>0</v>
      </c>
      <c r="I859" s="39">
        <v>0</v>
      </c>
      <c r="J859" s="39">
        <v>0</v>
      </c>
      <c r="K859" s="39">
        <v>0</v>
      </c>
    </row>
    <row r="860" spans="1:12">
      <c r="A860" s="161" t="s">
        <v>131</v>
      </c>
      <c r="B860" s="156" t="s">
        <v>132</v>
      </c>
      <c r="C860" s="26" t="s">
        <v>17</v>
      </c>
      <c r="D860" s="27">
        <f t="shared" ref="D860:K860" si="79">D861+D863+D865+D866</f>
        <v>120000</v>
      </c>
      <c r="E860" s="27">
        <f t="shared" si="79"/>
        <v>120000</v>
      </c>
      <c r="F860" s="27">
        <f t="shared" si="79"/>
        <v>120000</v>
      </c>
      <c r="G860" s="27">
        <f t="shared" si="79"/>
        <v>60958.400000000001</v>
      </c>
      <c r="H860" s="27">
        <f t="shared" si="79"/>
        <v>71176</v>
      </c>
      <c r="I860" s="27">
        <f t="shared" si="79"/>
        <v>50.798666666666669</v>
      </c>
      <c r="J860" s="27">
        <f t="shared" si="79"/>
        <v>50.798666666666669</v>
      </c>
      <c r="K860" s="27">
        <f t="shared" si="79"/>
        <v>50.798666666666669</v>
      </c>
    </row>
    <row r="861" spans="1:12" ht="37.5">
      <c r="A861" s="162"/>
      <c r="B861" s="157"/>
      <c r="C861" s="26" t="s">
        <v>18</v>
      </c>
      <c r="D861" s="27">
        <f t="shared" ref="D861:K861" si="80">D875</f>
        <v>120000</v>
      </c>
      <c r="E861" s="27">
        <f t="shared" si="80"/>
        <v>120000</v>
      </c>
      <c r="F861" s="27">
        <f t="shared" si="80"/>
        <v>120000</v>
      </c>
      <c r="G861" s="27">
        <f t="shared" si="80"/>
        <v>60958.400000000001</v>
      </c>
      <c r="H861" s="27">
        <f t="shared" si="80"/>
        <v>71176</v>
      </c>
      <c r="I861" s="27">
        <f t="shared" si="80"/>
        <v>50.798666666666669</v>
      </c>
      <c r="J861" s="27">
        <f t="shared" si="80"/>
        <v>50.798666666666669</v>
      </c>
      <c r="K861" s="27">
        <f t="shared" si="80"/>
        <v>50.798666666666669</v>
      </c>
    </row>
    <row r="862" spans="1:12" ht="75">
      <c r="A862" s="162"/>
      <c r="B862" s="157"/>
      <c r="C862" s="28" t="s">
        <v>19</v>
      </c>
      <c r="D862" s="27">
        <v>0</v>
      </c>
      <c r="E862" s="27">
        <v>0</v>
      </c>
      <c r="F862" s="39">
        <v>0</v>
      </c>
      <c r="G862" s="39">
        <v>0</v>
      </c>
      <c r="H862" s="39">
        <v>0</v>
      </c>
      <c r="I862" s="39">
        <v>0</v>
      </c>
      <c r="J862" s="39">
        <v>0</v>
      </c>
      <c r="K862" s="39">
        <v>0</v>
      </c>
    </row>
    <row r="863" spans="1:12" ht="56.25">
      <c r="A863" s="162"/>
      <c r="B863" s="157"/>
      <c r="C863" s="26" t="s">
        <v>20</v>
      </c>
      <c r="D863" s="27">
        <f>D877+D884+D891</f>
        <v>0</v>
      </c>
      <c r="E863" s="27">
        <f>E877+E884+E891</f>
        <v>0</v>
      </c>
      <c r="F863" s="27">
        <f>F877+F884+F891</f>
        <v>0</v>
      </c>
      <c r="G863" s="27">
        <v>0</v>
      </c>
      <c r="H863" s="27">
        <f>H877+H884+H891</f>
        <v>0</v>
      </c>
      <c r="I863" s="27">
        <f>I877+I884+I891</f>
        <v>0</v>
      </c>
      <c r="J863" s="27">
        <f>J877+J884+J891</f>
        <v>0</v>
      </c>
      <c r="K863" s="27">
        <f>K877+K884+K891</f>
        <v>0</v>
      </c>
      <c r="L863" s="4" t="s">
        <v>133</v>
      </c>
    </row>
    <row r="864" spans="1:12" ht="93.75">
      <c r="A864" s="162"/>
      <c r="B864" s="157"/>
      <c r="C864" s="28" t="s">
        <v>21</v>
      </c>
      <c r="D864" s="27">
        <v>0</v>
      </c>
      <c r="E864" s="27">
        <v>0</v>
      </c>
      <c r="F864" s="27">
        <v>0</v>
      </c>
      <c r="G864" s="27">
        <v>0</v>
      </c>
      <c r="H864" s="27">
        <v>0</v>
      </c>
      <c r="I864" s="27">
        <v>0</v>
      </c>
      <c r="J864" s="27">
        <v>0</v>
      </c>
      <c r="K864" s="27">
        <v>0</v>
      </c>
    </row>
    <row r="865" spans="1:11" ht="37.5">
      <c r="A865" s="162"/>
      <c r="B865" s="157"/>
      <c r="C865" s="26" t="s">
        <v>22</v>
      </c>
      <c r="D865" s="27">
        <v>0</v>
      </c>
      <c r="E865" s="27">
        <v>0</v>
      </c>
      <c r="F865" s="39">
        <v>0</v>
      </c>
      <c r="G865" s="39">
        <v>0</v>
      </c>
      <c r="H865" s="39">
        <v>0</v>
      </c>
      <c r="I865" s="39">
        <v>0</v>
      </c>
      <c r="J865" s="39">
        <v>0</v>
      </c>
      <c r="K865" s="39">
        <v>0</v>
      </c>
    </row>
    <row r="866" spans="1:11" ht="56.25">
      <c r="A866" s="162"/>
      <c r="B866" s="158"/>
      <c r="C866" s="26" t="s">
        <v>23</v>
      </c>
      <c r="D866" s="27">
        <v>0</v>
      </c>
      <c r="E866" s="27">
        <v>0</v>
      </c>
      <c r="F866" s="39">
        <v>0</v>
      </c>
      <c r="G866" s="39">
        <v>0</v>
      </c>
      <c r="H866" s="39">
        <v>0</v>
      </c>
      <c r="I866" s="39">
        <v>0</v>
      </c>
      <c r="J866" s="39">
        <v>0</v>
      </c>
      <c r="K866" s="39">
        <v>0</v>
      </c>
    </row>
    <row r="867" spans="1:11">
      <c r="A867" s="162"/>
      <c r="B867" s="156" t="s">
        <v>134</v>
      </c>
      <c r="C867" s="26" t="s">
        <v>17</v>
      </c>
      <c r="D867" s="27">
        <f t="shared" ref="D867:K867" si="81">D868+D870+D872+D873</f>
        <v>0</v>
      </c>
      <c r="E867" s="27">
        <f t="shared" si="81"/>
        <v>0</v>
      </c>
      <c r="F867" s="27">
        <f t="shared" si="81"/>
        <v>0</v>
      </c>
      <c r="G867" s="27">
        <f t="shared" si="81"/>
        <v>0</v>
      </c>
      <c r="H867" s="27">
        <f t="shared" si="81"/>
        <v>0</v>
      </c>
      <c r="I867" s="27">
        <f t="shared" si="81"/>
        <v>0</v>
      </c>
      <c r="J867" s="27">
        <f t="shared" si="81"/>
        <v>0</v>
      </c>
      <c r="K867" s="27">
        <f t="shared" si="81"/>
        <v>0</v>
      </c>
    </row>
    <row r="868" spans="1:11" ht="37.5">
      <c r="A868" s="162"/>
      <c r="B868" s="157"/>
      <c r="C868" s="26" t="s">
        <v>18</v>
      </c>
      <c r="D868" s="27">
        <v>0</v>
      </c>
      <c r="E868" s="27">
        <v>0</v>
      </c>
      <c r="F868" s="39">
        <v>0</v>
      </c>
      <c r="G868" s="39">
        <v>0</v>
      </c>
      <c r="H868" s="39">
        <v>0</v>
      </c>
      <c r="I868" s="39">
        <v>0</v>
      </c>
      <c r="J868" s="39">
        <v>0</v>
      </c>
      <c r="K868" s="39">
        <v>0</v>
      </c>
    </row>
    <row r="869" spans="1:11" ht="75">
      <c r="A869" s="162"/>
      <c r="B869" s="157"/>
      <c r="C869" s="28" t="s">
        <v>19</v>
      </c>
      <c r="D869" s="27">
        <v>0</v>
      </c>
      <c r="E869" s="27">
        <v>0</v>
      </c>
      <c r="F869" s="39">
        <v>0</v>
      </c>
      <c r="G869" s="39">
        <v>0</v>
      </c>
      <c r="H869" s="39">
        <v>0</v>
      </c>
      <c r="I869" s="39">
        <v>0</v>
      </c>
      <c r="J869" s="39">
        <v>0</v>
      </c>
      <c r="K869" s="39">
        <v>0</v>
      </c>
    </row>
    <row r="870" spans="1:11" ht="56.25">
      <c r="A870" s="162"/>
      <c r="B870" s="157"/>
      <c r="C870" s="26" t="s">
        <v>20</v>
      </c>
      <c r="D870" s="27">
        <v>0</v>
      </c>
      <c r="E870" s="27">
        <v>0</v>
      </c>
      <c r="F870" s="39">
        <v>0</v>
      </c>
      <c r="G870" s="39">
        <v>0</v>
      </c>
      <c r="H870" s="39">
        <v>0</v>
      </c>
      <c r="I870" s="39">
        <v>0</v>
      </c>
      <c r="J870" s="39">
        <v>0</v>
      </c>
      <c r="K870" s="39">
        <v>0</v>
      </c>
    </row>
    <row r="871" spans="1:11" ht="93.75">
      <c r="A871" s="162"/>
      <c r="B871" s="157"/>
      <c r="C871" s="28" t="s">
        <v>21</v>
      </c>
      <c r="D871" s="27">
        <v>0</v>
      </c>
      <c r="E871" s="27">
        <v>0</v>
      </c>
      <c r="F871" s="27">
        <v>0</v>
      </c>
      <c r="G871" s="27">
        <v>0</v>
      </c>
      <c r="H871" s="27">
        <v>0</v>
      </c>
      <c r="I871" s="27">
        <v>0</v>
      </c>
      <c r="J871" s="27">
        <v>0</v>
      </c>
      <c r="K871" s="27">
        <v>0</v>
      </c>
    </row>
    <row r="872" spans="1:11" ht="37.5">
      <c r="A872" s="162"/>
      <c r="B872" s="157"/>
      <c r="C872" s="26" t="s">
        <v>22</v>
      </c>
      <c r="D872" s="27">
        <f>D879+D886+D900</f>
        <v>0</v>
      </c>
      <c r="E872" s="27">
        <f>E879+E886+E900</f>
        <v>0</v>
      </c>
      <c r="F872" s="27">
        <f>F879+F886+F900</f>
        <v>0</v>
      </c>
      <c r="G872" s="27">
        <v>0</v>
      </c>
      <c r="H872" s="27">
        <f>H879+H886+H900</f>
        <v>0</v>
      </c>
      <c r="I872" s="27">
        <f>I879+I886+I900</f>
        <v>0</v>
      </c>
      <c r="J872" s="27">
        <f>J879+J886+J900</f>
        <v>0</v>
      </c>
      <c r="K872" s="27">
        <f>K879+K886+K900</f>
        <v>0</v>
      </c>
    </row>
    <row r="873" spans="1:11" ht="56.25">
      <c r="A873" s="163"/>
      <c r="B873" s="158"/>
      <c r="C873" s="26" t="s">
        <v>23</v>
      </c>
      <c r="D873" s="27">
        <v>0</v>
      </c>
      <c r="E873" s="27">
        <v>0</v>
      </c>
      <c r="F873" s="39">
        <v>0</v>
      </c>
      <c r="G873" s="39">
        <v>0</v>
      </c>
      <c r="H873" s="39">
        <v>0</v>
      </c>
      <c r="I873" s="39">
        <v>0</v>
      </c>
      <c r="J873" s="39">
        <v>0</v>
      </c>
      <c r="K873" s="39">
        <v>0</v>
      </c>
    </row>
    <row r="874" spans="1:11">
      <c r="A874" s="156" t="s">
        <v>135</v>
      </c>
      <c r="B874" s="156" t="s">
        <v>125</v>
      </c>
      <c r="C874" s="26" t="s">
        <v>17</v>
      </c>
      <c r="D874" s="27">
        <f t="shared" ref="D874:K874" si="82">D875+D877+D879+D880</f>
        <v>120000</v>
      </c>
      <c r="E874" s="27">
        <f t="shared" si="82"/>
        <v>120000</v>
      </c>
      <c r="F874" s="27">
        <f t="shared" si="82"/>
        <v>120000</v>
      </c>
      <c r="G874" s="27">
        <f t="shared" si="82"/>
        <v>60958.400000000001</v>
      </c>
      <c r="H874" s="27">
        <f t="shared" si="82"/>
        <v>71176</v>
      </c>
      <c r="I874" s="27">
        <f t="shared" si="82"/>
        <v>50.798666666666669</v>
      </c>
      <c r="J874" s="27">
        <f t="shared" si="82"/>
        <v>50.798666666666669</v>
      </c>
      <c r="K874" s="27">
        <f t="shared" si="82"/>
        <v>50.798666666666669</v>
      </c>
    </row>
    <row r="875" spans="1:11" ht="37.5">
      <c r="A875" s="159"/>
      <c r="B875" s="157"/>
      <c r="C875" s="26" t="s">
        <v>18</v>
      </c>
      <c r="D875" s="27">
        <v>120000</v>
      </c>
      <c r="E875" s="27">
        <v>120000</v>
      </c>
      <c r="F875" s="39">
        <v>120000</v>
      </c>
      <c r="G875" s="39">
        <v>60958.400000000001</v>
      </c>
      <c r="H875" s="39">
        <v>71176</v>
      </c>
      <c r="I875" s="39">
        <f>G875/D875*100</f>
        <v>50.798666666666669</v>
      </c>
      <c r="J875" s="39">
        <f>G875/E875*100</f>
        <v>50.798666666666669</v>
      </c>
      <c r="K875" s="39">
        <f>G875/F875*100</f>
        <v>50.798666666666669</v>
      </c>
    </row>
    <row r="876" spans="1:11" ht="75">
      <c r="A876" s="159"/>
      <c r="B876" s="157"/>
      <c r="C876" s="28" t="s">
        <v>19</v>
      </c>
      <c r="D876" s="27">
        <v>0</v>
      </c>
      <c r="E876" s="27">
        <v>0</v>
      </c>
      <c r="F876" s="39">
        <v>0</v>
      </c>
      <c r="G876" s="39">
        <v>0</v>
      </c>
      <c r="H876" s="39">
        <v>0</v>
      </c>
      <c r="I876" s="39">
        <v>0</v>
      </c>
      <c r="J876" s="39">
        <v>0</v>
      </c>
      <c r="K876" s="39">
        <v>0</v>
      </c>
    </row>
    <row r="877" spans="1:11" ht="56.25">
      <c r="A877" s="159"/>
      <c r="B877" s="157"/>
      <c r="C877" s="26" t="s">
        <v>20</v>
      </c>
      <c r="D877" s="27">
        <v>0</v>
      </c>
      <c r="E877" s="27">
        <v>0</v>
      </c>
      <c r="F877" s="39">
        <v>0</v>
      </c>
      <c r="G877" s="39">
        <v>0</v>
      </c>
      <c r="H877" s="39">
        <v>0</v>
      </c>
      <c r="I877" s="39">
        <v>0</v>
      </c>
      <c r="J877" s="39">
        <v>0</v>
      </c>
      <c r="K877" s="39">
        <v>0</v>
      </c>
    </row>
    <row r="878" spans="1:11" ht="93.75">
      <c r="A878" s="159"/>
      <c r="B878" s="157"/>
      <c r="C878" s="28" t="s">
        <v>21</v>
      </c>
      <c r="D878" s="27">
        <v>0</v>
      </c>
      <c r="E878" s="27">
        <v>0</v>
      </c>
      <c r="F878" s="27">
        <v>0</v>
      </c>
      <c r="G878" s="27">
        <v>0</v>
      </c>
      <c r="H878" s="27">
        <v>0</v>
      </c>
      <c r="I878" s="27">
        <v>0</v>
      </c>
      <c r="J878" s="27">
        <v>0</v>
      </c>
      <c r="K878" s="27">
        <v>0</v>
      </c>
    </row>
    <row r="879" spans="1:11" ht="37.5">
      <c r="A879" s="159"/>
      <c r="B879" s="157"/>
      <c r="C879" s="26" t="s">
        <v>22</v>
      </c>
      <c r="D879" s="27">
        <v>0</v>
      </c>
      <c r="E879" s="27">
        <v>0</v>
      </c>
      <c r="F879" s="39">
        <v>0</v>
      </c>
      <c r="G879" s="39">
        <v>0</v>
      </c>
      <c r="H879" s="39">
        <v>0</v>
      </c>
      <c r="I879" s="39">
        <v>0</v>
      </c>
      <c r="J879" s="39">
        <v>0</v>
      </c>
      <c r="K879" s="39">
        <v>0</v>
      </c>
    </row>
    <row r="880" spans="1:11" ht="56.25">
      <c r="A880" s="160"/>
      <c r="B880" s="158"/>
      <c r="C880" s="26" t="s">
        <v>23</v>
      </c>
      <c r="D880" s="27">
        <v>0</v>
      </c>
      <c r="E880" s="27">
        <v>0</v>
      </c>
      <c r="F880" s="39">
        <v>0</v>
      </c>
      <c r="G880" s="39">
        <v>0</v>
      </c>
      <c r="H880" s="39">
        <v>0</v>
      </c>
      <c r="I880" s="39">
        <v>0</v>
      </c>
      <c r="J880" s="39">
        <v>0</v>
      </c>
      <c r="K880" s="39">
        <v>0</v>
      </c>
    </row>
    <row r="881" spans="1:11">
      <c r="A881" s="156" t="s">
        <v>136</v>
      </c>
      <c r="B881" s="156" t="s">
        <v>125</v>
      </c>
      <c r="C881" s="26" t="s">
        <v>17</v>
      </c>
      <c r="D881" s="27">
        <f t="shared" ref="D881:K881" si="83">D882+D884+D886+D887</f>
        <v>0</v>
      </c>
      <c r="E881" s="27">
        <f t="shared" si="83"/>
        <v>0</v>
      </c>
      <c r="F881" s="27">
        <f t="shared" si="83"/>
        <v>0</v>
      </c>
      <c r="G881" s="27">
        <f t="shared" si="83"/>
        <v>0</v>
      </c>
      <c r="H881" s="27">
        <f t="shared" si="83"/>
        <v>0</v>
      </c>
      <c r="I881" s="27">
        <f t="shared" si="83"/>
        <v>0</v>
      </c>
      <c r="J881" s="27">
        <f t="shared" si="83"/>
        <v>0</v>
      </c>
      <c r="K881" s="27">
        <f t="shared" si="83"/>
        <v>0</v>
      </c>
    </row>
    <row r="882" spans="1:11" ht="37.5">
      <c r="A882" s="157"/>
      <c r="B882" s="157"/>
      <c r="C882" s="26" t="s">
        <v>18</v>
      </c>
      <c r="D882" s="27">
        <v>0</v>
      </c>
      <c r="E882" s="27">
        <v>0</v>
      </c>
      <c r="F882" s="39">
        <v>0</v>
      </c>
      <c r="G882" s="39">
        <v>0</v>
      </c>
      <c r="H882" s="39">
        <v>0</v>
      </c>
      <c r="I882" s="39">
        <v>0</v>
      </c>
      <c r="J882" s="39">
        <v>0</v>
      </c>
      <c r="K882" s="39">
        <v>0</v>
      </c>
    </row>
    <row r="883" spans="1:11" ht="75">
      <c r="A883" s="157"/>
      <c r="B883" s="157"/>
      <c r="C883" s="28" t="s">
        <v>19</v>
      </c>
      <c r="D883" s="27">
        <v>0</v>
      </c>
      <c r="E883" s="27">
        <v>0</v>
      </c>
      <c r="F883" s="39">
        <v>0</v>
      </c>
      <c r="G883" s="39">
        <v>0</v>
      </c>
      <c r="H883" s="39">
        <v>0</v>
      </c>
      <c r="I883" s="39">
        <v>0</v>
      </c>
      <c r="J883" s="39">
        <v>0</v>
      </c>
      <c r="K883" s="39">
        <v>0</v>
      </c>
    </row>
    <row r="884" spans="1:11" ht="56.25">
      <c r="A884" s="157"/>
      <c r="B884" s="157"/>
      <c r="C884" s="26" t="s">
        <v>20</v>
      </c>
      <c r="D884" s="27">
        <v>0</v>
      </c>
      <c r="E884" s="27">
        <v>0</v>
      </c>
      <c r="F884" s="39">
        <v>0</v>
      </c>
      <c r="G884" s="39">
        <v>0</v>
      </c>
      <c r="H884" s="39">
        <v>0</v>
      </c>
      <c r="I884" s="39">
        <v>0</v>
      </c>
      <c r="J884" s="39">
        <v>0</v>
      </c>
      <c r="K884" s="39">
        <v>0</v>
      </c>
    </row>
    <row r="885" spans="1:11" ht="93.75">
      <c r="A885" s="157"/>
      <c r="B885" s="157"/>
      <c r="C885" s="28" t="s">
        <v>21</v>
      </c>
      <c r="D885" s="27">
        <v>0</v>
      </c>
      <c r="E885" s="27">
        <v>0</v>
      </c>
      <c r="F885" s="27">
        <v>0</v>
      </c>
      <c r="G885" s="27">
        <v>0</v>
      </c>
      <c r="H885" s="27">
        <v>0</v>
      </c>
      <c r="I885" s="27">
        <v>0</v>
      </c>
      <c r="J885" s="27">
        <v>0</v>
      </c>
      <c r="K885" s="27">
        <v>0</v>
      </c>
    </row>
    <row r="886" spans="1:11" ht="37.5">
      <c r="A886" s="157"/>
      <c r="B886" s="157"/>
      <c r="C886" s="26" t="s">
        <v>22</v>
      </c>
      <c r="D886" s="27">
        <v>0</v>
      </c>
      <c r="E886" s="27">
        <v>0</v>
      </c>
      <c r="F886" s="39">
        <v>0</v>
      </c>
      <c r="G886" s="39">
        <v>0</v>
      </c>
      <c r="H886" s="39">
        <v>0</v>
      </c>
      <c r="I886" s="39">
        <v>0</v>
      </c>
      <c r="J886" s="39">
        <v>0</v>
      </c>
      <c r="K886" s="39">
        <v>0</v>
      </c>
    </row>
    <row r="887" spans="1:11" ht="56.25">
      <c r="A887" s="158"/>
      <c r="B887" s="158"/>
      <c r="C887" s="26" t="s">
        <v>23</v>
      </c>
      <c r="D887" s="27">
        <v>0</v>
      </c>
      <c r="E887" s="27">
        <v>0</v>
      </c>
      <c r="F887" s="39">
        <v>0</v>
      </c>
      <c r="G887" s="39">
        <v>0</v>
      </c>
      <c r="H887" s="39">
        <v>0</v>
      </c>
      <c r="I887" s="39">
        <v>0</v>
      </c>
      <c r="J887" s="39">
        <v>0</v>
      </c>
      <c r="K887" s="39">
        <v>0</v>
      </c>
    </row>
    <row r="888" spans="1:11">
      <c r="A888" s="156" t="s">
        <v>137</v>
      </c>
      <c r="B888" s="156" t="s">
        <v>138</v>
      </c>
      <c r="C888" s="26" t="s">
        <v>17</v>
      </c>
      <c r="D888" s="27">
        <f t="shared" ref="D888:K888" si="84">D889+D891+D893+D894</f>
        <v>0</v>
      </c>
      <c r="E888" s="27">
        <f t="shared" si="84"/>
        <v>0</v>
      </c>
      <c r="F888" s="27">
        <f t="shared" si="84"/>
        <v>0</v>
      </c>
      <c r="G888" s="27">
        <f t="shared" si="84"/>
        <v>0</v>
      </c>
      <c r="H888" s="27">
        <f t="shared" si="84"/>
        <v>0</v>
      </c>
      <c r="I888" s="27">
        <f t="shared" si="84"/>
        <v>0</v>
      </c>
      <c r="J888" s="27">
        <f t="shared" si="84"/>
        <v>0</v>
      </c>
      <c r="K888" s="27">
        <f t="shared" si="84"/>
        <v>0</v>
      </c>
    </row>
    <row r="889" spans="1:11" ht="37.5">
      <c r="A889" s="157"/>
      <c r="B889" s="157"/>
      <c r="C889" s="26" t="s">
        <v>18</v>
      </c>
      <c r="D889" s="27">
        <v>0</v>
      </c>
      <c r="E889" s="27">
        <v>0</v>
      </c>
      <c r="F889" s="39">
        <v>0</v>
      </c>
      <c r="G889" s="39">
        <v>0</v>
      </c>
      <c r="H889" s="39">
        <v>0</v>
      </c>
      <c r="I889" s="39">
        <v>0</v>
      </c>
      <c r="J889" s="39">
        <v>0</v>
      </c>
      <c r="K889" s="39">
        <v>0</v>
      </c>
    </row>
    <row r="890" spans="1:11" ht="75">
      <c r="A890" s="157"/>
      <c r="B890" s="157"/>
      <c r="C890" s="28" t="s">
        <v>19</v>
      </c>
      <c r="D890" s="27">
        <v>0</v>
      </c>
      <c r="E890" s="27">
        <v>0</v>
      </c>
      <c r="F890" s="39">
        <v>0</v>
      </c>
      <c r="G890" s="39">
        <v>0</v>
      </c>
      <c r="H890" s="39">
        <v>0</v>
      </c>
      <c r="I890" s="39">
        <v>0</v>
      </c>
      <c r="J890" s="39">
        <v>0</v>
      </c>
      <c r="K890" s="39">
        <v>0</v>
      </c>
    </row>
    <row r="891" spans="1:11" ht="56.25">
      <c r="A891" s="157"/>
      <c r="B891" s="157"/>
      <c r="C891" s="26" t="s">
        <v>20</v>
      </c>
      <c r="D891" s="27">
        <v>0</v>
      </c>
      <c r="E891" s="27">
        <v>0</v>
      </c>
      <c r="F891" s="39">
        <v>0</v>
      </c>
      <c r="G891" s="39">
        <v>0</v>
      </c>
      <c r="H891" s="39">
        <v>0</v>
      </c>
      <c r="I891" s="39">
        <v>0</v>
      </c>
      <c r="J891" s="39">
        <v>0</v>
      </c>
      <c r="K891" s="39">
        <v>0</v>
      </c>
    </row>
    <row r="892" spans="1:11" ht="93.75">
      <c r="A892" s="157"/>
      <c r="B892" s="157"/>
      <c r="C892" s="28" t="s">
        <v>21</v>
      </c>
      <c r="D892" s="27">
        <v>0</v>
      </c>
      <c r="E892" s="27">
        <v>0</v>
      </c>
      <c r="F892" s="27">
        <v>0</v>
      </c>
      <c r="G892" s="27">
        <v>0</v>
      </c>
      <c r="H892" s="27">
        <v>0</v>
      </c>
      <c r="I892" s="27">
        <v>0</v>
      </c>
      <c r="J892" s="27">
        <v>0</v>
      </c>
      <c r="K892" s="27">
        <v>0</v>
      </c>
    </row>
    <row r="893" spans="1:11" ht="37.5">
      <c r="A893" s="157"/>
      <c r="B893" s="157"/>
      <c r="C893" s="26" t="s">
        <v>22</v>
      </c>
      <c r="D893" s="27">
        <v>0</v>
      </c>
      <c r="E893" s="27">
        <v>0</v>
      </c>
      <c r="F893" s="39">
        <v>0</v>
      </c>
      <c r="G893" s="39">
        <v>0</v>
      </c>
      <c r="H893" s="39">
        <v>0</v>
      </c>
      <c r="I893" s="39">
        <v>0</v>
      </c>
      <c r="J893" s="39">
        <v>0</v>
      </c>
      <c r="K893" s="39">
        <v>0</v>
      </c>
    </row>
    <row r="894" spans="1:11" ht="56.25">
      <c r="A894" s="157"/>
      <c r="B894" s="158"/>
      <c r="C894" s="26" t="s">
        <v>23</v>
      </c>
      <c r="D894" s="27">
        <v>0</v>
      </c>
      <c r="E894" s="27">
        <v>0</v>
      </c>
      <c r="F894" s="39">
        <v>0</v>
      </c>
      <c r="G894" s="39">
        <v>0</v>
      </c>
      <c r="H894" s="39">
        <v>0</v>
      </c>
      <c r="I894" s="39">
        <v>0</v>
      </c>
      <c r="J894" s="39">
        <v>0</v>
      </c>
      <c r="K894" s="39">
        <v>0</v>
      </c>
    </row>
    <row r="895" spans="1:11">
      <c r="A895" s="157"/>
      <c r="B895" s="156" t="s">
        <v>139</v>
      </c>
      <c r="C895" s="26" t="s">
        <v>17</v>
      </c>
      <c r="D895" s="27">
        <f t="shared" ref="D895:K895" si="85">D896+D898+D900+D901</f>
        <v>0</v>
      </c>
      <c r="E895" s="27">
        <f t="shared" si="85"/>
        <v>0</v>
      </c>
      <c r="F895" s="27">
        <f t="shared" si="85"/>
        <v>0</v>
      </c>
      <c r="G895" s="27">
        <f t="shared" si="85"/>
        <v>0</v>
      </c>
      <c r="H895" s="27">
        <f t="shared" si="85"/>
        <v>0</v>
      </c>
      <c r="I895" s="27">
        <f t="shared" si="85"/>
        <v>0</v>
      </c>
      <c r="J895" s="27">
        <f t="shared" si="85"/>
        <v>0</v>
      </c>
      <c r="K895" s="27">
        <f t="shared" si="85"/>
        <v>0</v>
      </c>
    </row>
    <row r="896" spans="1:11" ht="37.5">
      <c r="A896" s="157"/>
      <c r="B896" s="157"/>
      <c r="C896" s="26" t="s">
        <v>18</v>
      </c>
      <c r="D896" s="27">
        <v>0</v>
      </c>
      <c r="E896" s="27">
        <v>0</v>
      </c>
      <c r="F896" s="39">
        <v>0</v>
      </c>
      <c r="G896" s="39">
        <v>0</v>
      </c>
      <c r="H896" s="39">
        <v>0</v>
      </c>
      <c r="I896" s="39">
        <v>0</v>
      </c>
      <c r="J896" s="39">
        <v>0</v>
      </c>
      <c r="K896" s="39">
        <v>0</v>
      </c>
    </row>
    <row r="897" spans="1:11" ht="75">
      <c r="A897" s="157"/>
      <c r="B897" s="157"/>
      <c r="C897" s="28" t="s">
        <v>19</v>
      </c>
      <c r="D897" s="27">
        <v>0</v>
      </c>
      <c r="E897" s="27">
        <v>0</v>
      </c>
      <c r="F897" s="39">
        <v>0</v>
      </c>
      <c r="G897" s="39">
        <v>0</v>
      </c>
      <c r="H897" s="39">
        <v>0</v>
      </c>
      <c r="I897" s="39">
        <v>0</v>
      </c>
      <c r="J897" s="39">
        <v>0</v>
      </c>
      <c r="K897" s="39">
        <v>0</v>
      </c>
    </row>
    <row r="898" spans="1:11" ht="56.25">
      <c r="A898" s="157"/>
      <c r="B898" s="157"/>
      <c r="C898" s="26" t="s">
        <v>20</v>
      </c>
      <c r="D898" s="27">
        <v>0</v>
      </c>
      <c r="E898" s="27">
        <v>0</v>
      </c>
      <c r="F898" s="39">
        <v>0</v>
      </c>
      <c r="G898" s="39">
        <v>0</v>
      </c>
      <c r="H898" s="39">
        <v>0</v>
      </c>
      <c r="I898" s="39">
        <v>0</v>
      </c>
      <c r="J898" s="39">
        <v>0</v>
      </c>
      <c r="K898" s="39">
        <v>0</v>
      </c>
    </row>
    <row r="899" spans="1:11" ht="93.75">
      <c r="A899" s="157"/>
      <c r="B899" s="157"/>
      <c r="C899" s="28" t="s">
        <v>21</v>
      </c>
      <c r="D899" s="27">
        <v>0</v>
      </c>
      <c r="E899" s="27">
        <v>0</v>
      </c>
      <c r="F899" s="27">
        <v>0</v>
      </c>
      <c r="G899" s="27">
        <v>0</v>
      </c>
      <c r="H899" s="27">
        <v>0</v>
      </c>
      <c r="I899" s="27">
        <v>0</v>
      </c>
      <c r="J899" s="27">
        <v>0</v>
      </c>
      <c r="K899" s="27">
        <v>0</v>
      </c>
    </row>
    <row r="900" spans="1:11" ht="37.5">
      <c r="A900" s="157"/>
      <c r="B900" s="157"/>
      <c r="C900" s="26" t="s">
        <v>22</v>
      </c>
      <c r="D900" s="27">
        <v>0</v>
      </c>
      <c r="E900" s="27">
        <v>0</v>
      </c>
      <c r="F900" s="39">
        <v>0</v>
      </c>
      <c r="G900" s="39">
        <v>0</v>
      </c>
      <c r="H900" s="39">
        <v>0</v>
      </c>
      <c r="I900" s="39">
        <v>0</v>
      </c>
      <c r="J900" s="39">
        <v>0</v>
      </c>
      <c r="K900" s="39">
        <v>0</v>
      </c>
    </row>
    <row r="901" spans="1:11" ht="56.25">
      <c r="A901" s="158"/>
      <c r="B901" s="158"/>
      <c r="C901" s="26" t="s">
        <v>23</v>
      </c>
      <c r="D901" s="27">
        <v>0</v>
      </c>
      <c r="E901" s="27">
        <v>0</v>
      </c>
      <c r="F901" s="39">
        <v>0</v>
      </c>
      <c r="G901" s="39">
        <v>0</v>
      </c>
      <c r="H901" s="39">
        <v>0</v>
      </c>
      <c r="I901" s="39">
        <v>0</v>
      </c>
      <c r="J901" s="39">
        <v>0</v>
      </c>
      <c r="K901" s="39">
        <v>0</v>
      </c>
    </row>
    <row r="902" spans="1:11">
      <c r="A902" s="156" t="s">
        <v>140</v>
      </c>
      <c r="B902" s="156" t="s">
        <v>72</v>
      </c>
      <c r="C902" s="26" t="s">
        <v>17</v>
      </c>
      <c r="D902" s="27">
        <f t="shared" ref="D902:K902" si="86">D903+D905+D907+D908</f>
        <v>0</v>
      </c>
      <c r="E902" s="27">
        <f t="shared" si="86"/>
        <v>0</v>
      </c>
      <c r="F902" s="27">
        <f t="shared" si="86"/>
        <v>0</v>
      </c>
      <c r="G902" s="27">
        <f t="shared" si="86"/>
        <v>0</v>
      </c>
      <c r="H902" s="27">
        <f t="shared" si="86"/>
        <v>0</v>
      </c>
      <c r="I902" s="27">
        <f t="shared" si="86"/>
        <v>0</v>
      </c>
      <c r="J902" s="27">
        <f t="shared" si="86"/>
        <v>0</v>
      </c>
      <c r="K902" s="27">
        <f t="shared" si="86"/>
        <v>0</v>
      </c>
    </row>
    <row r="903" spans="1:11" ht="37.5">
      <c r="A903" s="157"/>
      <c r="B903" s="157"/>
      <c r="C903" s="26" t="s">
        <v>18</v>
      </c>
      <c r="D903" s="27">
        <v>0</v>
      </c>
      <c r="E903" s="27">
        <v>0</v>
      </c>
      <c r="F903" s="39">
        <v>0</v>
      </c>
      <c r="G903" s="39">
        <v>0</v>
      </c>
      <c r="H903" s="39">
        <v>0</v>
      </c>
      <c r="I903" s="39">
        <v>0</v>
      </c>
      <c r="J903" s="39">
        <v>0</v>
      </c>
      <c r="K903" s="39">
        <v>0</v>
      </c>
    </row>
    <row r="904" spans="1:11" ht="75">
      <c r="A904" s="157"/>
      <c r="B904" s="157"/>
      <c r="C904" s="28" t="s">
        <v>19</v>
      </c>
      <c r="D904" s="27">
        <v>0</v>
      </c>
      <c r="E904" s="27">
        <v>0</v>
      </c>
      <c r="F904" s="39">
        <v>0</v>
      </c>
      <c r="G904" s="39">
        <v>0</v>
      </c>
      <c r="H904" s="39">
        <v>0</v>
      </c>
      <c r="I904" s="39">
        <v>0</v>
      </c>
      <c r="J904" s="39">
        <v>0</v>
      </c>
      <c r="K904" s="39">
        <v>0</v>
      </c>
    </row>
    <row r="905" spans="1:11" ht="56.25">
      <c r="A905" s="157"/>
      <c r="B905" s="157"/>
      <c r="C905" s="26" t="s">
        <v>20</v>
      </c>
      <c r="D905" s="27">
        <v>0</v>
      </c>
      <c r="E905" s="27">
        <v>0</v>
      </c>
      <c r="F905" s="39">
        <v>0</v>
      </c>
      <c r="G905" s="39">
        <v>0</v>
      </c>
      <c r="H905" s="39">
        <v>0</v>
      </c>
      <c r="I905" s="39">
        <v>0</v>
      </c>
      <c r="J905" s="39">
        <v>0</v>
      </c>
      <c r="K905" s="39">
        <v>0</v>
      </c>
    </row>
    <row r="906" spans="1:11" ht="93.75">
      <c r="A906" s="157"/>
      <c r="B906" s="157"/>
      <c r="C906" s="28" t="s">
        <v>21</v>
      </c>
      <c r="D906" s="27">
        <v>0</v>
      </c>
      <c r="E906" s="27">
        <v>0</v>
      </c>
      <c r="F906" s="27">
        <v>0</v>
      </c>
      <c r="G906" s="27">
        <v>0</v>
      </c>
      <c r="H906" s="27">
        <v>0</v>
      </c>
      <c r="I906" s="27">
        <v>0</v>
      </c>
      <c r="J906" s="27">
        <v>0</v>
      </c>
      <c r="K906" s="27">
        <v>0</v>
      </c>
    </row>
    <row r="907" spans="1:11" ht="37.5">
      <c r="A907" s="157"/>
      <c r="B907" s="157"/>
      <c r="C907" s="26" t="s">
        <v>22</v>
      </c>
      <c r="D907" s="27">
        <v>0</v>
      </c>
      <c r="E907" s="27">
        <v>0</v>
      </c>
      <c r="F907" s="39">
        <v>0</v>
      </c>
      <c r="G907" s="39">
        <v>0</v>
      </c>
      <c r="H907" s="39">
        <v>0</v>
      </c>
      <c r="I907" s="39">
        <v>0</v>
      </c>
      <c r="J907" s="39">
        <v>0</v>
      </c>
      <c r="K907" s="39">
        <v>0</v>
      </c>
    </row>
    <row r="908" spans="1:11" ht="56.25">
      <c r="A908" s="158"/>
      <c r="B908" s="158"/>
      <c r="C908" s="26" t="s">
        <v>23</v>
      </c>
      <c r="D908" s="27">
        <v>0</v>
      </c>
      <c r="E908" s="27">
        <v>0</v>
      </c>
      <c r="F908" s="39">
        <v>0</v>
      </c>
      <c r="G908" s="39">
        <v>0</v>
      </c>
      <c r="H908" s="39">
        <v>0</v>
      </c>
      <c r="I908" s="39">
        <v>0</v>
      </c>
      <c r="J908" s="39">
        <v>0</v>
      </c>
      <c r="K908" s="39">
        <v>0</v>
      </c>
    </row>
    <row r="909" spans="1:11">
      <c r="A909" s="156" t="s">
        <v>141</v>
      </c>
      <c r="B909" s="156" t="s">
        <v>72</v>
      </c>
      <c r="C909" s="26" t="s">
        <v>17</v>
      </c>
      <c r="D909" s="27">
        <f t="shared" ref="D909:K909" si="87">D910+D912+D914+D915</f>
        <v>11858.5</v>
      </c>
      <c r="E909" s="27">
        <f t="shared" si="87"/>
        <v>11858.5</v>
      </c>
      <c r="F909" s="27">
        <f t="shared" si="87"/>
        <v>11858.5</v>
      </c>
      <c r="G909" s="27">
        <f t="shared" si="87"/>
        <v>11117.9</v>
      </c>
      <c r="H909" s="27">
        <f t="shared" si="87"/>
        <v>11117.9</v>
      </c>
      <c r="I909" s="27">
        <f t="shared" si="87"/>
        <v>0</v>
      </c>
      <c r="J909" s="27">
        <f t="shared" si="87"/>
        <v>0</v>
      </c>
      <c r="K909" s="27">
        <f t="shared" si="87"/>
        <v>0</v>
      </c>
    </row>
    <row r="910" spans="1:11" ht="37.5">
      <c r="A910" s="157"/>
      <c r="B910" s="157"/>
      <c r="C910" s="26" t="s">
        <v>18</v>
      </c>
      <c r="D910" s="27">
        <v>593</v>
      </c>
      <c r="E910" s="27">
        <v>593</v>
      </c>
      <c r="F910" s="39">
        <v>593</v>
      </c>
      <c r="G910" s="39">
        <v>556</v>
      </c>
      <c r="H910" s="39">
        <v>556</v>
      </c>
      <c r="I910" s="39">
        <v>0</v>
      </c>
      <c r="J910" s="39">
        <v>0</v>
      </c>
      <c r="K910" s="39">
        <v>0</v>
      </c>
    </row>
    <row r="911" spans="1:11" ht="75">
      <c r="A911" s="157"/>
      <c r="B911" s="157"/>
      <c r="C911" s="28" t="s">
        <v>19</v>
      </c>
      <c r="D911" s="27">
        <f t="shared" ref="D911:I911" si="88">D910</f>
        <v>593</v>
      </c>
      <c r="E911" s="27">
        <f t="shared" si="88"/>
        <v>593</v>
      </c>
      <c r="F911" s="27">
        <f t="shared" si="88"/>
        <v>593</v>
      </c>
      <c r="G911" s="27">
        <f t="shared" si="88"/>
        <v>556</v>
      </c>
      <c r="H911" s="27">
        <f t="shared" si="88"/>
        <v>556</v>
      </c>
      <c r="I911" s="27">
        <f t="shared" si="88"/>
        <v>0</v>
      </c>
      <c r="J911" s="39">
        <v>0</v>
      </c>
      <c r="K911" s="39">
        <v>0</v>
      </c>
    </row>
    <row r="912" spans="1:11" ht="56.25">
      <c r="A912" s="157"/>
      <c r="B912" s="157"/>
      <c r="C912" s="26" t="s">
        <v>20</v>
      </c>
      <c r="D912" s="27">
        <v>11265.5</v>
      </c>
      <c r="E912" s="27">
        <v>11265.5</v>
      </c>
      <c r="F912" s="39">
        <v>11265.5</v>
      </c>
      <c r="G912" s="39">
        <v>10561.9</v>
      </c>
      <c r="H912" s="39">
        <v>10561.9</v>
      </c>
      <c r="I912" s="39">
        <v>0</v>
      </c>
      <c r="J912" s="39">
        <v>0</v>
      </c>
      <c r="K912" s="39">
        <v>0</v>
      </c>
    </row>
    <row r="913" spans="1:11" ht="93.75">
      <c r="A913" s="157"/>
      <c r="B913" s="157"/>
      <c r="C913" s="28" t="s">
        <v>21</v>
      </c>
      <c r="D913" s="27">
        <f t="shared" ref="D913:I913" si="89">D912</f>
        <v>11265.5</v>
      </c>
      <c r="E913" s="27">
        <f t="shared" si="89"/>
        <v>11265.5</v>
      </c>
      <c r="F913" s="27">
        <f t="shared" si="89"/>
        <v>11265.5</v>
      </c>
      <c r="G913" s="27">
        <f t="shared" si="89"/>
        <v>10561.9</v>
      </c>
      <c r="H913" s="27">
        <f t="shared" si="89"/>
        <v>10561.9</v>
      </c>
      <c r="I913" s="27">
        <f t="shared" si="89"/>
        <v>0</v>
      </c>
      <c r="J913" s="27">
        <v>0</v>
      </c>
      <c r="K913" s="27">
        <v>0</v>
      </c>
    </row>
    <row r="914" spans="1:11" ht="37.5">
      <c r="A914" s="157"/>
      <c r="B914" s="157"/>
      <c r="C914" s="26" t="s">
        <v>22</v>
      </c>
      <c r="D914" s="27">
        <v>0</v>
      </c>
      <c r="E914" s="27">
        <v>0</v>
      </c>
      <c r="F914" s="39">
        <v>0</v>
      </c>
      <c r="G914" s="39">
        <v>0</v>
      </c>
      <c r="H914" s="39">
        <v>0</v>
      </c>
      <c r="I914" s="39">
        <v>0</v>
      </c>
      <c r="J914" s="39">
        <v>0</v>
      </c>
      <c r="K914" s="39">
        <v>0</v>
      </c>
    </row>
    <row r="915" spans="1:11" ht="56.25">
      <c r="A915" s="157"/>
      <c r="B915" s="158"/>
      <c r="C915" s="26" t="s">
        <v>23</v>
      </c>
      <c r="D915" s="27">
        <v>0</v>
      </c>
      <c r="E915" s="27">
        <v>0</v>
      </c>
      <c r="F915" s="39">
        <v>0</v>
      </c>
      <c r="G915" s="39">
        <v>0</v>
      </c>
      <c r="H915" s="39">
        <v>0</v>
      </c>
      <c r="I915" s="39">
        <v>0</v>
      </c>
      <c r="J915" s="39">
        <v>0</v>
      </c>
      <c r="K915" s="39">
        <v>0</v>
      </c>
    </row>
    <row r="916" spans="1:11">
      <c r="A916" s="157"/>
      <c r="B916" s="156" t="s">
        <v>142</v>
      </c>
      <c r="C916" s="26" t="s">
        <v>17</v>
      </c>
      <c r="D916" s="27">
        <f t="shared" ref="D916:K916" si="90">D917+D919+D921+D922</f>
        <v>43</v>
      </c>
      <c r="E916" s="27">
        <f t="shared" si="90"/>
        <v>43</v>
      </c>
      <c r="F916" s="27">
        <f t="shared" si="90"/>
        <v>43</v>
      </c>
      <c r="G916" s="27">
        <f t="shared" si="90"/>
        <v>43</v>
      </c>
      <c r="H916" s="27">
        <f t="shared" si="90"/>
        <v>43</v>
      </c>
      <c r="I916" s="27">
        <f t="shared" si="90"/>
        <v>0</v>
      </c>
      <c r="J916" s="27">
        <f t="shared" si="90"/>
        <v>0</v>
      </c>
      <c r="K916" s="27">
        <f t="shared" si="90"/>
        <v>0</v>
      </c>
    </row>
    <row r="917" spans="1:11" ht="37.5">
      <c r="A917" s="157"/>
      <c r="B917" s="157"/>
      <c r="C917" s="26" t="s">
        <v>18</v>
      </c>
      <c r="D917" s="27">
        <v>0</v>
      </c>
      <c r="E917" s="27">
        <v>0</v>
      </c>
      <c r="F917" s="39">
        <v>0</v>
      </c>
      <c r="G917" s="39">
        <v>0</v>
      </c>
      <c r="H917" s="39">
        <v>0</v>
      </c>
      <c r="I917" s="39">
        <v>0</v>
      </c>
      <c r="J917" s="39">
        <v>0</v>
      </c>
      <c r="K917" s="39">
        <v>0</v>
      </c>
    </row>
    <row r="918" spans="1:11" ht="75">
      <c r="A918" s="157"/>
      <c r="B918" s="157"/>
      <c r="C918" s="28" t="s">
        <v>19</v>
      </c>
      <c r="D918" s="27">
        <v>0</v>
      </c>
      <c r="E918" s="27">
        <v>0</v>
      </c>
      <c r="F918" s="39">
        <v>0</v>
      </c>
      <c r="G918" s="39">
        <v>0</v>
      </c>
      <c r="H918" s="39">
        <v>0</v>
      </c>
      <c r="I918" s="39">
        <v>0</v>
      </c>
      <c r="J918" s="39">
        <v>0</v>
      </c>
      <c r="K918" s="39">
        <v>0</v>
      </c>
    </row>
    <row r="919" spans="1:11" ht="56.25">
      <c r="A919" s="157"/>
      <c r="B919" s="157"/>
      <c r="C919" s="26" t="s">
        <v>20</v>
      </c>
      <c r="D919" s="27">
        <v>0</v>
      </c>
      <c r="E919" s="27">
        <v>0</v>
      </c>
      <c r="F919" s="39">
        <v>0</v>
      </c>
      <c r="G919" s="39">
        <v>0</v>
      </c>
      <c r="H919" s="39">
        <v>0</v>
      </c>
      <c r="I919" s="39">
        <v>0</v>
      </c>
      <c r="J919" s="39">
        <v>0</v>
      </c>
      <c r="K919" s="39">
        <v>0</v>
      </c>
    </row>
    <row r="920" spans="1:11" ht="93.75">
      <c r="A920" s="157"/>
      <c r="B920" s="157"/>
      <c r="C920" s="28" t="s">
        <v>21</v>
      </c>
      <c r="D920" s="27">
        <v>0</v>
      </c>
      <c r="E920" s="27">
        <v>0</v>
      </c>
      <c r="F920" s="27">
        <v>0</v>
      </c>
      <c r="G920" s="27">
        <v>0</v>
      </c>
      <c r="H920" s="27">
        <v>0</v>
      </c>
      <c r="I920" s="27">
        <v>0</v>
      </c>
      <c r="J920" s="27">
        <v>0</v>
      </c>
      <c r="K920" s="27">
        <v>0</v>
      </c>
    </row>
    <row r="921" spans="1:11" ht="37.5">
      <c r="A921" s="157"/>
      <c r="B921" s="157"/>
      <c r="C921" s="26" t="s">
        <v>22</v>
      </c>
      <c r="D921" s="27">
        <v>43</v>
      </c>
      <c r="E921" s="27">
        <v>43</v>
      </c>
      <c r="F921" s="39">
        <v>43</v>
      </c>
      <c r="G921" s="39">
        <v>43</v>
      </c>
      <c r="H921" s="39">
        <v>43</v>
      </c>
      <c r="I921" s="39">
        <v>0</v>
      </c>
      <c r="J921" s="39">
        <v>0</v>
      </c>
      <c r="K921" s="39">
        <v>0</v>
      </c>
    </row>
    <row r="922" spans="1:11" ht="56.25">
      <c r="A922" s="158"/>
      <c r="B922" s="158"/>
      <c r="C922" s="26" t="s">
        <v>23</v>
      </c>
      <c r="D922" s="27">
        <v>0</v>
      </c>
      <c r="E922" s="27">
        <v>0</v>
      </c>
      <c r="F922" s="39">
        <v>0</v>
      </c>
      <c r="G922" s="39">
        <v>0</v>
      </c>
      <c r="H922" s="39">
        <v>0</v>
      </c>
      <c r="I922" s="39">
        <v>0</v>
      </c>
      <c r="J922" s="39">
        <v>0</v>
      </c>
      <c r="K922" s="39">
        <v>0</v>
      </c>
    </row>
    <row r="923" spans="1:11">
      <c r="A923" s="167" t="s">
        <v>143</v>
      </c>
      <c r="B923" s="156" t="s">
        <v>72</v>
      </c>
      <c r="C923" s="26" t="s">
        <v>17</v>
      </c>
      <c r="D923" s="27">
        <f t="shared" ref="D923:K923" si="91">D924+D926+D928+D929</f>
        <v>0</v>
      </c>
      <c r="E923" s="27">
        <f t="shared" si="91"/>
        <v>0</v>
      </c>
      <c r="F923" s="27">
        <f t="shared" si="91"/>
        <v>0</v>
      </c>
      <c r="G923" s="27">
        <f t="shared" si="91"/>
        <v>0</v>
      </c>
      <c r="H923" s="27">
        <f t="shared" si="91"/>
        <v>0</v>
      </c>
      <c r="I923" s="27">
        <f t="shared" si="91"/>
        <v>0</v>
      </c>
      <c r="J923" s="27">
        <f t="shared" si="91"/>
        <v>0</v>
      </c>
      <c r="K923" s="27">
        <f t="shared" si="91"/>
        <v>0</v>
      </c>
    </row>
    <row r="924" spans="1:11" ht="37.5">
      <c r="A924" s="168"/>
      <c r="B924" s="157"/>
      <c r="C924" s="26" t="s">
        <v>18</v>
      </c>
      <c r="D924" s="27">
        <v>0</v>
      </c>
      <c r="E924" s="27">
        <v>0</v>
      </c>
      <c r="F924" s="39">
        <v>0</v>
      </c>
      <c r="G924" s="39">
        <v>0</v>
      </c>
      <c r="H924" s="39">
        <v>0</v>
      </c>
      <c r="I924" s="39">
        <v>0</v>
      </c>
      <c r="J924" s="39">
        <v>0</v>
      </c>
      <c r="K924" s="39">
        <v>0</v>
      </c>
    </row>
    <row r="925" spans="1:11" ht="75">
      <c r="A925" s="168"/>
      <c r="B925" s="157"/>
      <c r="C925" s="28" t="s">
        <v>19</v>
      </c>
      <c r="D925" s="27">
        <v>0</v>
      </c>
      <c r="E925" s="27">
        <v>0</v>
      </c>
      <c r="F925" s="39">
        <v>0</v>
      </c>
      <c r="G925" s="39">
        <v>0</v>
      </c>
      <c r="H925" s="39">
        <v>0</v>
      </c>
      <c r="I925" s="39">
        <v>0</v>
      </c>
      <c r="J925" s="39">
        <v>0</v>
      </c>
      <c r="K925" s="39">
        <v>0</v>
      </c>
    </row>
    <row r="926" spans="1:11" ht="56.25">
      <c r="A926" s="168"/>
      <c r="B926" s="157"/>
      <c r="C926" s="26" t="s">
        <v>20</v>
      </c>
      <c r="D926" s="27">
        <v>0</v>
      </c>
      <c r="E926" s="27">
        <v>0</v>
      </c>
      <c r="F926" s="39">
        <v>0</v>
      </c>
      <c r="G926" s="39">
        <v>0</v>
      </c>
      <c r="H926" s="39">
        <v>0</v>
      </c>
      <c r="I926" s="39">
        <v>0</v>
      </c>
      <c r="J926" s="39">
        <v>0</v>
      </c>
      <c r="K926" s="39">
        <v>0</v>
      </c>
    </row>
    <row r="927" spans="1:11" ht="93.75">
      <c r="A927" s="168"/>
      <c r="B927" s="157"/>
      <c r="C927" s="28" t="s">
        <v>21</v>
      </c>
      <c r="D927" s="27">
        <v>0</v>
      </c>
      <c r="E927" s="27">
        <v>0</v>
      </c>
      <c r="F927" s="27">
        <v>0</v>
      </c>
      <c r="G927" s="27">
        <v>0</v>
      </c>
      <c r="H927" s="27">
        <v>0</v>
      </c>
      <c r="I927" s="27">
        <v>0</v>
      </c>
      <c r="J927" s="27">
        <v>0</v>
      </c>
      <c r="K927" s="27">
        <v>0</v>
      </c>
    </row>
    <row r="928" spans="1:11" ht="37.5">
      <c r="A928" s="168"/>
      <c r="B928" s="157"/>
      <c r="C928" s="26" t="s">
        <v>22</v>
      </c>
      <c r="D928" s="27">
        <v>0</v>
      </c>
      <c r="E928" s="27">
        <v>0</v>
      </c>
      <c r="F928" s="39">
        <v>0</v>
      </c>
      <c r="G928" s="39">
        <v>0</v>
      </c>
      <c r="H928" s="39">
        <v>0</v>
      </c>
      <c r="I928" s="39">
        <v>0</v>
      </c>
      <c r="J928" s="39">
        <v>0</v>
      </c>
      <c r="K928" s="39">
        <v>0</v>
      </c>
    </row>
    <row r="929" spans="1:11" ht="56.25">
      <c r="A929" s="169"/>
      <c r="B929" s="158"/>
      <c r="C929" s="26" t="s">
        <v>23</v>
      </c>
      <c r="D929" s="27">
        <v>0</v>
      </c>
      <c r="E929" s="27">
        <v>0</v>
      </c>
      <c r="F929" s="39">
        <v>0</v>
      </c>
      <c r="G929" s="39">
        <v>0</v>
      </c>
      <c r="H929" s="39">
        <v>0</v>
      </c>
      <c r="I929" s="39">
        <v>0</v>
      </c>
      <c r="J929" s="39">
        <v>0</v>
      </c>
      <c r="K929" s="39">
        <v>0</v>
      </c>
    </row>
    <row r="930" spans="1:11">
      <c r="A930" s="164" t="s">
        <v>144</v>
      </c>
      <c r="B930" s="156" t="s">
        <v>72</v>
      </c>
      <c r="C930" s="26" t="s">
        <v>17</v>
      </c>
      <c r="D930" s="27">
        <f>D931+D933+D935+D936</f>
        <v>440</v>
      </c>
      <c r="E930" s="27">
        <f>E931+E933+E935+E936</f>
        <v>1085.8</v>
      </c>
      <c r="F930" s="27">
        <f>F931+F933+F935+F936</f>
        <v>440</v>
      </c>
      <c r="G930" s="27">
        <f>G931+G933+G935+G936</f>
        <v>400</v>
      </c>
      <c r="H930" s="27">
        <f>H931+H933+H935+H936</f>
        <v>400</v>
      </c>
      <c r="I930" s="25">
        <f>G930/D930*100</f>
        <v>90.909090909090907</v>
      </c>
      <c r="J930" s="25">
        <f>G930/E930*100</f>
        <v>36.839196905507457</v>
      </c>
      <c r="K930" s="25">
        <f>G930/F930*100</f>
        <v>90.909090909090907</v>
      </c>
    </row>
    <row r="931" spans="1:11" ht="37.5">
      <c r="A931" s="165"/>
      <c r="B931" s="157"/>
      <c r="C931" s="26" t="s">
        <v>18</v>
      </c>
      <c r="D931" s="27">
        <f>D938</f>
        <v>440</v>
      </c>
      <c r="E931" s="27">
        <v>1085.8</v>
      </c>
      <c r="F931" s="27">
        <f>F938</f>
        <v>440</v>
      </c>
      <c r="G931" s="27">
        <f>G938</f>
        <v>400</v>
      </c>
      <c r="H931" s="27">
        <f>H938</f>
        <v>400</v>
      </c>
      <c r="I931" s="25">
        <f>G931/D931*100</f>
        <v>90.909090909090907</v>
      </c>
      <c r="J931" s="25">
        <f>G931/E931*100</f>
        <v>36.839196905507457</v>
      </c>
      <c r="K931" s="25">
        <f>G931/F931*100</f>
        <v>90.909090909090907</v>
      </c>
    </row>
    <row r="932" spans="1:11" ht="75">
      <c r="A932" s="165"/>
      <c r="B932" s="157"/>
      <c r="C932" s="28" t="s">
        <v>19</v>
      </c>
      <c r="D932" s="27">
        <v>0</v>
      </c>
      <c r="E932" s="27">
        <v>0</v>
      </c>
      <c r="F932" s="39">
        <v>0</v>
      </c>
      <c r="G932" s="39">
        <v>0</v>
      </c>
      <c r="H932" s="39">
        <v>0</v>
      </c>
      <c r="I932" s="39">
        <v>0</v>
      </c>
      <c r="J932" s="39">
        <v>0</v>
      </c>
      <c r="K932" s="39">
        <v>0</v>
      </c>
    </row>
    <row r="933" spans="1:11" ht="56.25">
      <c r="A933" s="165"/>
      <c r="B933" s="157"/>
      <c r="C933" s="26" t="s">
        <v>20</v>
      </c>
      <c r="D933" s="27">
        <v>0</v>
      </c>
      <c r="E933" s="27">
        <v>0</v>
      </c>
      <c r="F933" s="39">
        <v>0</v>
      </c>
      <c r="G933" s="39">
        <v>0</v>
      </c>
      <c r="H933" s="39">
        <v>0</v>
      </c>
      <c r="I933" s="39">
        <v>0</v>
      </c>
      <c r="J933" s="39">
        <v>0</v>
      </c>
      <c r="K933" s="39">
        <v>0</v>
      </c>
    </row>
    <row r="934" spans="1:11" ht="93.75">
      <c r="A934" s="165"/>
      <c r="B934" s="157"/>
      <c r="C934" s="28" t="s">
        <v>21</v>
      </c>
      <c r="D934" s="27">
        <v>0</v>
      </c>
      <c r="E934" s="27">
        <v>0</v>
      </c>
      <c r="F934" s="27">
        <v>0</v>
      </c>
      <c r="G934" s="27">
        <v>0</v>
      </c>
      <c r="H934" s="27">
        <v>0</v>
      </c>
      <c r="I934" s="27">
        <v>0</v>
      </c>
      <c r="J934" s="27">
        <v>0</v>
      </c>
      <c r="K934" s="27">
        <v>0</v>
      </c>
    </row>
    <row r="935" spans="1:11" ht="37.5">
      <c r="A935" s="165"/>
      <c r="B935" s="157"/>
      <c r="C935" s="26" t="s">
        <v>22</v>
      </c>
      <c r="D935" s="27">
        <v>0</v>
      </c>
      <c r="E935" s="27">
        <v>0</v>
      </c>
      <c r="F935" s="39">
        <v>0</v>
      </c>
      <c r="G935" s="39">
        <v>0</v>
      </c>
      <c r="H935" s="39">
        <v>0</v>
      </c>
      <c r="I935" s="39">
        <v>0</v>
      </c>
      <c r="J935" s="39">
        <v>0</v>
      </c>
      <c r="K935" s="39">
        <v>0</v>
      </c>
    </row>
    <row r="936" spans="1:11" ht="56.25">
      <c r="A936" s="166"/>
      <c r="B936" s="158"/>
      <c r="C936" s="26" t="s">
        <v>23</v>
      </c>
      <c r="D936" s="27">
        <v>0</v>
      </c>
      <c r="E936" s="27">
        <v>0</v>
      </c>
      <c r="F936" s="39">
        <v>0</v>
      </c>
      <c r="G936" s="39">
        <v>0</v>
      </c>
      <c r="H936" s="39">
        <v>0</v>
      </c>
      <c r="I936" s="39">
        <v>0</v>
      </c>
      <c r="J936" s="39">
        <v>0</v>
      </c>
      <c r="K936" s="39">
        <v>0</v>
      </c>
    </row>
    <row r="937" spans="1:11">
      <c r="A937" s="164" t="s">
        <v>145</v>
      </c>
      <c r="B937" s="156"/>
      <c r="C937" s="26" t="s">
        <v>17</v>
      </c>
      <c r="D937" s="27">
        <f>D938+D940+D942+D943</f>
        <v>440</v>
      </c>
      <c r="E937" s="27">
        <f>E938+E940+E942+E943</f>
        <v>1085.8</v>
      </c>
      <c r="F937" s="27">
        <f>F938+F940+F942+F943</f>
        <v>440</v>
      </c>
      <c r="G937" s="27">
        <f>G938+G940+G942+G943</f>
        <v>400</v>
      </c>
      <c r="H937" s="27">
        <f>H938+H940+H942+H943</f>
        <v>400</v>
      </c>
      <c r="I937" s="25">
        <f>G937/D937*100</f>
        <v>90.909090909090907</v>
      </c>
      <c r="J937" s="25">
        <f>G937/E937*100</f>
        <v>36.839196905507457</v>
      </c>
      <c r="K937" s="25">
        <f>G937/F937*100</f>
        <v>90.909090909090907</v>
      </c>
    </row>
    <row r="938" spans="1:11" ht="37.5">
      <c r="A938" s="165"/>
      <c r="B938" s="157"/>
      <c r="C938" s="26" t="s">
        <v>18</v>
      </c>
      <c r="D938" s="27">
        <v>440</v>
      </c>
      <c r="E938" s="27">
        <v>1085.8</v>
      </c>
      <c r="F938" s="39">
        <v>440</v>
      </c>
      <c r="G938" s="39">
        <v>400</v>
      </c>
      <c r="H938" s="39">
        <v>400</v>
      </c>
      <c r="I938" s="25">
        <f>G938/D938*100</f>
        <v>90.909090909090907</v>
      </c>
      <c r="J938" s="25">
        <f>G938/E938*100</f>
        <v>36.839196905507457</v>
      </c>
      <c r="K938" s="25">
        <f>G938/F938*100</f>
        <v>90.909090909090907</v>
      </c>
    </row>
    <row r="939" spans="1:11" ht="75">
      <c r="A939" s="165"/>
      <c r="B939" s="157"/>
      <c r="C939" s="28" t="s">
        <v>19</v>
      </c>
      <c r="D939" s="27">
        <v>0</v>
      </c>
      <c r="E939" s="27">
        <v>0</v>
      </c>
      <c r="F939" s="39">
        <v>0</v>
      </c>
      <c r="G939" s="39">
        <v>0</v>
      </c>
      <c r="H939" s="39">
        <v>0</v>
      </c>
      <c r="I939" s="39">
        <v>0</v>
      </c>
      <c r="J939" s="39">
        <v>0</v>
      </c>
      <c r="K939" s="39">
        <v>0</v>
      </c>
    </row>
    <row r="940" spans="1:11" ht="56.25">
      <c r="A940" s="165"/>
      <c r="B940" s="157"/>
      <c r="C940" s="26" t="s">
        <v>20</v>
      </c>
      <c r="D940" s="27">
        <v>0</v>
      </c>
      <c r="E940" s="27">
        <v>0</v>
      </c>
      <c r="F940" s="39">
        <v>0</v>
      </c>
      <c r="G940" s="39">
        <v>0</v>
      </c>
      <c r="H940" s="39">
        <v>0</v>
      </c>
      <c r="I940" s="39">
        <v>0</v>
      </c>
      <c r="J940" s="39">
        <v>0</v>
      </c>
      <c r="K940" s="39">
        <v>0</v>
      </c>
    </row>
    <row r="941" spans="1:11" ht="93.75">
      <c r="A941" s="165"/>
      <c r="B941" s="157"/>
      <c r="C941" s="28" t="s">
        <v>21</v>
      </c>
      <c r="D941" s="27">
        <v>0</v>
      </c>
      <c r="E941" s="27">
        <v>0</v>
      </c>
      <c r="F941" s="27">
        <v>0</v>
      </c>
      <c r="G941" s="27">
        <v>0</v>
      </c>
      <c r="H941" s="27">
        <v>0</v>
      </c>
      <c r="I941" s="27">
        <v>0</v>
      </c>
      <c r="J941" s="27">
        <v>0</v>
      </c>
      <c r="K941" s="27">
        <v>0</v>
      </c>
    </row>
    <row r="942" spans="1:11" ht="37.5">
      <c r="A942" s="165"/>
      <c r="B942" s="157"/>
      <c r="C942" s="26" t="s">
        <v>22</v>
      </c>
      <c r="D942" s="27">
        <v>0</v>
      </c>
      <c r="E942" s="27">
        <v>0</v>
      </c>
      <c r="F942" s="39">
        <v>0</v>
      </c>
      <c r="G942" s="39">
        <v>0</v>
      </c>
      <c r="H942" s="39">
        <v>0</v>
      </c>
      <c r="I942" s="39">
        <v>0</v>
      </c>
      <c r="J942" s="39">
        <v>0</v>
      </c>
      <c r="K942" s="39">
        <v>0</v>
      </c>
    </row>
    <row r="943" spans="1:11" ht="56.25">
      <c r="A943" s="166"/>
      <c r="B943" s="158"/>
      <c r="C943" s="26" t="s">
        <v>23</v>
      </c>
      <c r="D943" s="27">
        <v>0</v>
      </c>
      <c r="E943" s="27">
        <v>0</v>
      </c>
      <c r="F943" s="39">
        <v>0</v>
      </c>
      <c r="G943" s="39">
        <v>0</v>
      </c>
      <c r="H943" s="39">
        <v>0</v>
      </c>
      <c r="I943" s="39">
        <v>0</v>
      </c>
      <c r="J943" s="39">
        <v>0</v>
      </c>
      <c r="K943" s="39">
        <v>0</v>
      </c>
    </row>
    <row r="944" spans="1:11">
      <c r="A944" s="164" t="s">
        <v>146</v>
      </c>
      <c r="B944" s="167" t="s">
        <v>29</v>
      </c>
      <c r="C944" s="26" t="s">
        <v>17</v>
      </c>
      <c r="D944" s="27">
        <f t="shared" ref="D944:K944" si="92">D945+D947+D949+D950</f>
        <v>0</v>
      </c>
      <c r="E944" s="27">
        <f t="shared" si="92"/>
        <v>0</v>
      </c>
      <c r="F944" s="27">
        <f t="shared" si="92"/>
        <v>0</v>
      </c>
      <c r="G944" s="27">
        <f t="shared" si="92"/>
        <v>0</v>
      </c>
      <c r="H944" s="27">
        <f t="shared" si="92"/>
        <v>0</v>
      </c>
      <c r="I944" s="27">
        <f t="shared" si="92"/>
        <v>0</v>
      </c>
      <c r="J944" s="27">
        <f t="shared" si="92"/>
        <v>0</v>
      </c>
      <c r="K944" s="27">
        <f t="shared" si="92"/>
        <v>0</v>
      </c>
    </row>
    <row r="945" spans="1:11" ht="37.5">
      <c r="A945" s="165"/>
      <c r="B945" s="168"/>
      <c r="C945" s="26" t="s">
        <v>18</v>
      </c>
      <c r="D945" s="27">
        <v>0</v>
      </c>
      <c r="E945" s="27">
        <v>0</v>
      </c>
      <c r="F945" s="39">
        <v>0</v>
      </c>
      <c r="G945" s="39">
        <v>0</v>
      </c>
      <c r="H945" s="39">
        <v>0</v>
      </c>
      <c r="I945" s="39">
        <v>0</v>
      </c>
      <c r="J945" s="39">
        <v>0</v>
      </c>
      <c r="K945" s="39">
        <v>0</v>
      </c>
    </row>
    <row r="946" spans="1:11" ht="75">
      <c r="A946" s="165"/>
      <c r="B946" s="168"/>
      <c r="C946" s="28" t="s">
        <v>19</v>
      </c>
      <c r="D946" s="27">
        <v>0</v>
      </c>
      <c r="E946" s="27">
        <v>0</v>
      </c>
      <c r="F946" s="39">
        <v>0</v>
      </c>
      <c r="G946" s="39">
        <v>0</v>
      </c>
      <c r="H946" s="39">
        <v>0</v>
      </c>
      <c r="I946" s="39">
        <v>0</v>
      </c>
      <c r="J946" s="39">
        <v>0</v>
      </c>
      <c r="K946" s="39">
        <v>0</v>
      </c>
    </row>
    <row r="947" spans="1:11" ht="56.25">
      <c r="A947" s="165"/>
      <c r="B947" s="168"/>
      <c r="C947" s="26" t="s">
        <v>20</v>
      </c>
      <c r="D947" s="27">
        <v>0</v>
      </c>
      <c r="E947" s="27">
        <v>0</v>
      </c>
      <c r="F947" s="39">
        <v>0</v>
      </c>
      <c r="G947" s="39">
        <v>0</v>
      </c>
      <c r="H947" s="39">
        <v>0</v>
      </c>
      <c r="I947" s="39">
        <v>0</v>
      </c>
      <c r="J947" s="39">
        <v>0</v>
      </c>
      <c r="K947" s="39">
        <v>0</v>
      </c>
    </row>
    <row r="948" spans="1:11" ht="93.75">
      <c r="A948" s="165"/>
      <c r="B948" s="168"/>
      <c r="C948" s="28" t="s">
        <v>21</v>
      </c>
      <c r="D948" s="27">
        <v>0</v>
      </c>
      <c r="E948" s="27">
        <v>0</v>
      </c>
      <c r="F948" s="27">
        <v>0</v>
      </c>
      <c r="G948" s="27">
        <v>0</v>
      </c>
      <c r="H948" s="27">
        <v>0</v>
      </c>
      <c r="I948" s="27">
        <v>0</v>
      </c>
      <c r="J948" s="27">
        <v>0</v>
      </c>
      <c r="K948" s="27">
        <v>0</v>
      </c>
    </row>
    <row r="949" spans="1:11" ht="37.5">
      <c r="A949" s="165"/>
      <c r="B949" s="168"/>
      <c r="C949" s="26" t="s">
        <v>22</v>
      </c>
      <c r="D949" s="27">
        <v>0</v>
      </c>
      <c r="E949" s="27">
        <v>0</v>
      </c>
      <c r="F949" s="39">
        <v>0</v>
      </c>
      <c r="G949" s="39">
        <v>0</v>
      </c>
      <c r="H949" s="39">
        <v>0</v>
      </c>
      <c r="I949" s="39">
        <v>0</v>
      </c>
      <c r="J949" s="39">
        <v>0</v>
      </c>
      <c r="K949" s="39">
        <v>0</v>
      </c>
    </row>
    <row r="950" spans="1:11" ht="56.25">
      <c r="A950" s="166"/>
      <c r="B950" s="169"/>
      <c r="C950" s="26" t="s">
        <v>23</v>
      </c>
      <c r="D950" s="27">
        <v>0</v>
      </c>
      <c r="E950" s="27">
        <v>0</v>
      </c>
      <c r="F950" s="39">
        <v>0</v>
      </c>
      <c r="G950" s="39">
        <v>0</v>
      </c>
      <c r="H950" s="39">
        <v>0</v>
      </c>
      <c r="I950" s="39">
        <v>0</v>
      </c>
      <c r="J950" s="39">
        <v>0</v>
      </c>
      <c r="K950" s="39">
        <v>0</v>
      </c>
    </row>
    <row r="951" spans="1:11">
      <c r="A951" s="164" t="s">
        <v>147</v>
      </c>
      <c r="B951" s="167" t="s">
        <v>148</v>
      </c>
      <c r="C951" s="26" t="s">
        <v>17</v>
      </c>
      <c r="D951" s="27">
        <f t="shared" ref="D951:K951" si="93">D952+D954+D956+D957</f>
        <v>0</v>
      </c>
      <c r="E951" s="27">
        <f t="shared" si="93"/>
        <v>0</v>
      </c>
      <c r="F951" s="27">
        <f t="shared" si="93"/>
        <v>0</v>
      </c>
      <c r="G951" s="27">
        <f t="shared" si="93"/>
        <v>0</v>
      </c>
      <c r="H951" s="27">
        <f t="shared" si="93"/>
        <v>0</v>
      </c>
      <c r="I951" s="27">
        <f t="shared" si="93"/>
        <v>0</v>
      </c>
      <c r="J951" s="27">
        <f t="shared" si="93"/>
        <v>0</v>
      </c>
      <c r="K951" s="27">
        <f t="shared" si="93"/>
        <v>0</v>
      </c>
    </row>
    <row r="952" spans="1:11" ht="37.5">
      <c r="A952" s="165"/>
      <c r="B952" s="168"/>
      <c r="C952" s="26" t="s">
        <v>18</v>
      </c>
      <c r="D952" s="27">
        <v>0</v>
      </c>
      <c r="E952" s="27">
        <v>0</v>
      </c>
      <c r="F952" s="39">
        <v>0</v>
      </c>
      <c r="G952" s="39">
        <v>0</v>
      </c>
      <c r="H952" s="39">
        <v>0</v>
      </c>
      <c r="I952" s="39">
        <v>0</v>
      </c>
      <c r="J952" s="39">
        <v>0</v>
      </c>
      <c r="K952" s="39">
        <v>0</v>
      </c>
    </row>
    <row r="953" spans="1:11" ht="75">
      <c r="A953" s="165"/>
      <c r="B953" s="168"/>
      <c r="C953" s="28" t="s">
        <v>19</v>
      </c>
      <c r="D953" s="27">
        <v>0</v>
      </c>
      <c r="E953" s="27">
        <v>0</v>
      </c>
      <c r="F953" s="39">
        <v>0</v>
      </c>
      <c r="G953" s="39">
        <v>0</v>
      </c>
      <c r="H953" s="39">
        <v>0</v>
      </c>
      <c r="I953" s="39">
        <v>0</v>
      </c>
      <c r="J953" s="39">
        <v>0</v>
      </c>
      <c r="K953" s="39">
        <v>0</v>
      </c>
    </row>
    <row r="954" spans="1:11" ht="56.25">
      <c r="A954" s="165"/>
      <c r="B954" s="168"/>
      <c r="C954" s="26" t="s">
        <v>20</v>
      </c>
      <c r="D954" s="27">
        <v>0</v>
      </c>
      <c r="E954" s="27">
        <v>0</v>
      </c>
      <c r="F954" s="39">
        <v>0</v>
      </c>
      <c r="G954" s="39">
        <v>0</v>
      </c>
      <c r="H954" s="39">
        <v>0</v>
      </c>
      <c r="I954" s="39">
        <v>0</v>
      </c>
      <c r="J954" s="39">
        <v>0</v>
      </c>
      <c r="K954" s="39">
        <v>0</v>
      </c>
    </row>
    <row r="955" spans="1:11" ht="93.75">
      <c r="A955" s="165"/>
      <c r="B955" s="168"/>
      <c r="C955" s="28" t="s">
        <v>21</v>
      </c>
      <c r="D955" s="27">
        <v>0</v>
      </c>
      <c r="E955" s="27">
        <v>0</v>
      </c>
      <c r="F955" s="27">
        <v>0</v>
      </c>
      <c r="G955" s="27">
        <v>0</v>
      </c>
      <c r="H955" s="27">
        <v>0</v>
      </c>
      <c r="I955" s="27">
        <v>0</v>
      </c>
      <c r="J955" s="27">
        <v>0</v>
      </c>
      <c r="K955" s="27">
        <v>0</v>
      </c>
    </row>
    <row r="956" spans="1:11" ht="37.5">
      <c r="A956" s="165"/>
      <c r="B956" s="168"/>
      <c r="C956" s="26" t="s">
        <v>22</v>
      </c>
      <c r="D956" s="27">
        <v>0</v>
      </c>
      <c r="E956" s="27">
        <v>0</v>
      </c>
      <c r="F956" s="39">
        <v>0</v>
      </c>
      <c r="G956" s="39">
        <v>0</v>
      </c>
      <c r="H956" s="39">
        <v>0</v>
      </c>
      <c r="I956" s="39">
        <v>0</v>
      </c>
      <c r="J956" s="39">
        <v>0</v>
      </c>
      <c r="K956" s="39">
        <v>0</v>
      </c>
    </row>
    <row r="957" spans="1:11" ht="56.25">
      <c r="A957" s="166"/>
      <c r="B957" s="169"/>
      <c r="C957" s="26" t="s">
        <v>23</v>
      </c>
      <c r="D957" s="27">
        <v>0</v>
      </c>
      <c r="E957" s="27">
        <v>0</v>
      </c>
      <c r="F957" s="39">
        <v>0</v>
      </c>
      <c r="G957" s="39">
        <v>0</v>
      </c>
      <c r="H957" s="39">
        <v>0</v>
      </c>
      <c r="I957" s="39">
        <v>0</v>
      </c>
      <c r="J957" s="39">
        <v>0</v>
      </c>
      <c r="K957" s="39">
        <v>0</v>
      </c>
    </row>
    <row r="958" spans="1:11">
      <c r="A958" s="164" t="s">
        <v>149</v>
      </c>
      <c r="B958" s="167" t="s">
        <v>148</v>
      </c>
      <c r="C958" s="26" t="s">
        <v>17</v>
      </c>
      <c r="D958" s="27">
        <f t="shared" ref="D958:K958" si="94">D959+D961+D963+D964</f>
        <v>0</v>
      </c>
      <c r="E958" s="27">
        <f t="shared" si="94"/>
        <v>0</v>
      </c>
      <c r="F958" s="27">
        <f t="shared" si="94"/>
        <v>0</v>
      </c>
      <c r="G958" s="27">
        <f t="shared" si="94"/>
        <v>0</v>
      </c>
      <c r="H958" s="27">
        <f t="shared" si="94"/>
        <v>0</v>
      </c>
      <c r="I958" s="27">
        <f t="shared" si="94"/>
        <v>0</v>
      </c>
      <c r="J958" s="27">
        <f t="shared" si="94"/>
        <v>0</v>
      </c>
      <c r="K958" s="27">
        <f t="shared" si="94"/>
        <v>0</v>
      </c>
    </row>
    <row r="959" spans="1:11" ht="37.5">
      <c r="A959" s="165"/>
      <c r="B959" s="168"/>
      <c r="C959" s="26" t="s">
        <v>18</v>
      </c>
      <c r="D959" s="27">
        <v>0</v>
      </c>
      <c r="E959" s="27">
        <v>0</v>
      </c>
      <c r="F959" s="39">
        <v>0</v>
      </c>
      <c r="G959" s="39">
        <v>0</v>
      </c>
      <c r="H959" s="39">
        <v>0</v>
      </c>
      <c r="I959" s="39">
        <v>0</v>
      </c>
      <c r="J959" s="39">
        <v>0</v>
      </c>
      <c r="K959" s="39">
        <v>0</v>
      </c>
    </row>
    <row r="960" spans="1:11" ht="75">
      <c r="A960" s="165"/>
      <c r="B960" s="168"/>
      <c r="C960" s="28" t="s">
        <v>19</v>
      </c>
      <c r="D960" s="27">
        <v>0</v>
      </c>
      <c r="E960" s="27">
        <v>0</v>
      </c>
      <c r="F960" s="39">
        <v>0</v>
      </c>
      <c r="G960" s="39">
        <v>0</v>
      </c>
      <c r="H960" s="39">
        <v>0</v>
      </c>
      <c r="I960" s="39">
        <v>0</v>
      </c>
      <c r="J960" s="39">
        <v>0</v>
      </c>
      <c r="K960" s="39">
        <v>0</v>
      </c>
    </row>
    <row r="961" spans="1:11" ht="56.25">
      <c r="A961" s="165"/>
      <c r="B961" s="168"/>
      <c r="C961" s="26" t="s">
        <v>20</v>
      </c>
      <c r="D961" s="27">
        <v>0</v>
      </c>
      <c r="E961" s="27">
        <v>0</v>
      </c>
      <c r="F961" s="39">
        <v>0</v>
      </c>
      <c r="G961" s="39">
        <v>0</v>
      </c>
      <c r="H961" s="39">
        <v>0</v>
      </c>
      <c r="I961" s="39">
        <v>0</v>
      </c>
      <c r="J961" s="39">
        <v>0</v>
      </c>
      <c r="K961" s="39">
        <v>0</v>
      </c>
    </row>
    <row r="962" spans="1:11" ht="93.75">
      <c r="A962" s="165"/>
      <c r="B962" s="168"/>
      <c r="C962" s="28" t="s">
        <v>21</v>
      </c>
      <c r="D962" s="27">
        <v>0</v>
      </c>
      <c r="E962" s="27">
        <v>0</v>
      </c>
      <c r="F962" s="27">
        <v>0</v>
      </c>
      <c r="G962" s="27">
        <v>0</v>
      </c>
      <c r="H962" s="27">
        <v>0</v>
      </c>
      <c r="I962" s="27">
        <v>0</v>
      </c>
      <c r="J962" s="27">
        <v>0</v>
      </c>
      <c r="K962" s="27">
        <v>0</v>
      </c>
    </row>
    <row r="963" spans="1:11" ht="37.5">
      <c r="A963" s="165"/>
      <c r="B963" s="168"/>
      <c r="C963" s="26" t="s">
        <v>22</v>
      </c>
      <c r="D963" s="27">
        <v>0</v>
      </c>
      <c r="E963" s="27">
        <v>0</v>
      </c>
      <c r="F963" s="39">
        <v>0</v>
      </c>
      <c r="G963" s="39">
        <v>0</v>
      </c>
      <c r="H963" s="39">
        <v>0</v>
      </c>
      <c r="I963" s="39">
        <v>0</v>
      </c>
      <c r="J963" s="39">
        <v>0</v>
      </c>
      <c r="K963" s="39">
        <v>0</v>
      </c>
    </row>
    <row r="964" spans="1:11" ht="56.25">
      <c r="A964" s="166"/>
      <c r="B964" s="169"/>
      <c r="C964" s="26" t="s">
        <v>23</v>
      </c>
      <c r="D964" s="27">
        <v>0</v>
      </c>
      <c r="E964" s="27">
        <v>0</v>
      </c>
      <c r="F964" s="39">
        <v>0</v>
      </c>
      <c r="G964" s="39">
        <v>0</v>
      </c>
      <c r="H964" s="39">
        <v>0</v>
      </c>
      <c r="I964" s="39">
        <v>0</v>
      </c>
      <c r="J964" s="39">
        <v>0</v>
      </c>
      <c r="K964" s="39">
        <v>0</v>
      </c>
    </row>
    <row r="965" spans="1:11">
      <c r="A965" s="164" t="s">
        <v>150</v>
      </c>
      <c r="B965" s="167" t="s">
        <v>30</v>
      </c>
      <c r="C965" s="26" t="s">
        <v>17</v>
      </c>
      <c r="D965" s="27">
        <f>D966+D968+D970+D971</f>
        <v>0</v>
      </c>
      <c r="E965" s="27">
        <f>E966+E968+E970+E971</f>
        <v>0</v>
      </c>
      <c r="F965" s="27">
        <f>F966+F968+F970+F971</f>
        <v>0</v>
      </c>
      <c r="G965" s="27">
        <f>G966+G968+G970+G971</f>
        <v>0</v>
      </c>
      <c r="H965" s="27">
        <f>H966+H968+H970+H971</f>
        <v>0</v>
      </c>
      <c r="I965" s="25" t="e">
        <f>G965/D965*100</f>
        <v>#DIV/0!</v>
      </c>
      <c r="J965" s="25">
        <v>0</v>
      </c>
      <c r="K965" s="25">
        <v>0</v>
      </c>
    </row>
    <row r="966" spans="1:11" ht="37.5">
      <c r="A966" s="165"/>
      <c r="B966" s="168"/>
      <c r="C966" s="26" t="s">
        <v>18</v>
      </c>
      <c r="D966" s="27">
        <v>0</v>
      </c>
      <c r="E966" s="27">
        <v>0</v>
      </c>
      <c r="F966" s="39">
        <v>0</v>
      </c>
      <c r="G966" s="39">
        <v>0</v>
      </c>
      <c r="H966" s="39">
        <v>0</v>
      </c>
      <c r="I966" s="39">
        <v>0</v>
      </c>
      <c r="J966" s="39">
        <v>0</v>
      </c>
      <c r="K966" s="39">
        <v>0</v>
      </c>
    </row>
    <row r="967" spans="1:11" ht="75">
      <c r="A967" s="165"/>
      <c r="B967" s="168"/>
      <c r="C967" s="28" t="s">
        <v>19</v>
      </c>
      <c r="D967" s="27">
        <v>0</v>
      </c>
      <c r="E967" s="27">
        <v>0</v>
      </c>
      <c r="F967" s="39">
        <v>0</v>
      </c>
      <c r="G967" s="39">
        <v>0</v>
      </c>
      <c r="H967" s="39">
        <v>0</v>
      </c>
      <c r="I967" s="39">
        <v>0</v>
      </c>
      <c r="J967" s="39">
        <v>0</v>
      </c>
      <c r="K967" s="39">
        <v>0</v>
      </c>
    </row>
    <row r="968" spans="1:11" ht="56.25">
      <c r="A968" s="165"/>
      <c r="B968" s="168"/>
      <c r="C968" s="26" t="s">
        <v>20</v>
      </c>
      <c r="D968" s="27">
        <v>0</v>
      </c>
      <c r="E968" s="27">
        <v>0</v>
      </c>
      <c r="F968" s="39">
        <v>0</v>
      </c>
      <c r="G968" s="39">
        <v>0</v>
      </c>
      <c r="H968" s="39">
        <v>0</v>
      </c>
      <c r="I968" s="39">
        <v>0</v>
      </c>
      <c r="J968" s="39">
        <v>0</v>
      </c>
      <c r="K968" s="39">
        <v>0</v>
      </c>
    </row>
    <row r="969" spans="1:11" ht="93.75">
      <c r="A969" s="165"/>
      <c r="B969" s="168"/>
      <c r="C969" s="28" t="s">
        <v>21</v>
      </c>
      <c r="D969" s="27">
        <v>0</v>
      </c>
      <c r="E969" s="27">
        <v>0</v>
      </c>
      <c r="F969" s="27">
        <v>0</v>
      </c>
      <c r="G969" s="27">
        <v>0</v>
      </c>
      <c r="H969" s="27">
        <v>0</v>
      </c>
      <c r="I969" s="27">
        <v>0</v>
      </c>
      <c r="J969" s="27">
        <v>0</v>
      </c>
      <c r="K969" s="27">
        <v>0</v>
      </c>
    </row>
    <row r="970" spans="1:11" ht="37.5">
      <c r="A970" s="165"/>
      <c r="B970" s="168"/>
      <c r="C970" s="26" t="s">
        <v>22</v>
      </c>
      <c r="D970" s="27">
        <v>0</v>
      </c>
      <c r="E970" s="27">
        <v>0</v>
      </c>
      <c r="F970" s="39">
        <v>0</v>
      </c>
      <c r="G970" s="39">
        <v>0</v>
      </c>
      <c r="H970" s="39">
        <v>0</v>
      </c>
      <c r="I970" s="39">
        <v>0</v>
      </c>
      <c r="J970" s="39">
        <v>0</v>
      </c>
      <c r="K970" s="39">
        <v>0</v>
      </c>
    </row>
    <row r="971" spans="1:11" ht="56.25">
      <c r="A971" s="166"/>
      <c r="B971" s="169"/>
      <c r="C971" s="26" t="s">
        <v>23</v>
      </c>
      <c r="D971" s="27">
        <v>0</v>
      </c>
      <c r="E971" s="27">
        <v>0</v>
      </c>
      <c r="F971" s="39">
        <v>0</v>
      </c>
      <c r="G971" s="39">
        <v>0</v>
      </c>
      <c r="H971" s="39">
        <v>0</v>
      </c>
      <c r="I971" s="39">
        <v>0</v>
      </c>
      <c r="J971" s="39">
        <v>0</v>
      </c>
      <c r="K971" s="39">
        <v>0</v>
      </c>
    </row>
    <row r="972" spans="1:11">
      <c r="A972" s="164" t="s">
        <v>151</v>
      </c>
      <c r="B972" s="167" t="s">
        <v>152</v>
      </c>
      <c r="C972" s="26" t="s">
        <v>17</v>
      </c>
      <c r="D972" s="27">
        <f t="shared" ref="D972:K972" si="95">D973+D975+D977+D978</f>
        <v>162550</v>
      </c>
      <c r="E972" s="27">
        <f t="shared" si="95"/>
        <v>0</v>
      </c>
      <c r="F972" s="27">
        <f t="shared" si="95"/>
        <v>0</v>
      </c>
      <c r="G972" s="27">
        <f t="shared" si="95"/>
        <v>0</v>
      </c>
      <c r="H972" s="27">
        <f t="shared" si="95"/>
        <v>0</v>
      </c>
      <c r="I972" s="27">
        <f t="shared" si="95"/>
        <v>0</v>
      </c>
      <c r="J972" s="27">
        <f t="shared" si="95"/>
        <v>0</v>
      </c>
      <c r="K972" s="27">
        <f t="shared" si="95"/>
        <v>0</v>
      </c>
    </row>
    <row r="973" spans="1:11" ht="37.5">
      <c r="A973" s="165"/>
      <c r="B973" s="168"/>
      <c r="C973" s="26" t="s">
        <v>18</v>
      </c>
      <c r="D973" s="27">
        <v>0</v>
      </c>
      <c r="E973" s="27">
        <v>0</v>
      </c>
      <c r="F973" s="39">
        <v>0</v>
      </c>
      <c r="G973" s="39">
        <v>0</v>
      </c>
      <c r="H973" s="39">
        <v>0</v>
      </c>
      <c r="I973" s="39">
        <v>0</v>
      </c>
      <c r="J973" s="39">
        <v>0</v>
      </c>
      <c r="K973" s="39">
        <v>0</v>
      </c>
    </row>
    <row r="974" spans="1:11" ht="75">
      <c r="A974" s="165"/>
      <c r="B974" s="168"/>
      <c r="C974" s="28" t="s">
        <v>19</v>
      </c>
      <c r="D974" s="27">
        <v>0</v>
      </c>
      <c r="E974" s="27">
        <v>0</v>
      </c>
      <c r="F974" s="39">
        <v>0</v>
      </c>
      <c r="G974" s="39">
        <v>0</v>
      </c>
      <c r="H974" s="39">
        <v>0</v>
      </c>
      <c r="I974" s="39">
        <v>0</v>
      </c>
      <c r="J974" s="39">
        <v>0</v>
      </c>
      <c r="K974" s="39">
        <v>0</v>
      </c>
    </row>
    <row r="975" spans="1:11" ht="56.25">
      <c r="A975" s="165"/>
      <c r="B975" s="168"/>
      <c r="C975" s="26" t="s">
        <v>20</v>
      </c>
      <c r="D975" s="27">
        <v>81600</v>
      </c>
      <c r="E975" s="27">
        <f>81600-81600</f>
        <v>0</v>
      </c>
      <c r="F975" s="39">
        <v>0</v>
      </c>
      <c r="G975" s="39">
        <v>0</v>
      </c>
      <c r="H975" s="39">
        <v>0</v>
      </c>
      <c r="I975" s="39">
        <v>0</v>
      </c>
      <c r="J975" s="39">
        <v>0</v>
      </c>
      <c r="K975" s="39">
        <v>0</v>
      </c>
    </row>
    <row r="976" spans="1:11" ht="93.75">
      <c r="A976" s="165"/>
      <c r="B976" s="168"/>
      <c r="C976" s="28" t="s">
        <v>21</v>
      </c>
      <c r="D976" s="27">
        <v>0</v>
      </c>
      <c r="E976" s="27">
        <v>0</v>
      </c>
      <c r="F976" s="27">
        <v>0</v>
      </c>
      <c r="G976" s="27">
        <v>0</v>
      </c>
      <c r="H976" s="27">
        <v>0</v>
      </c>
      <c r="I976" s="27">
        <v>0</v>
      </c>
      <c r="J976" s="27">
        <v>0</v>
      </c>
      <c r="K976" s="27">
        <v>0</v>
      </c>
    </row>
    <row r="977" spans="1:11" ht="37.5">
      <c r="A977" s="165"/>
      <c r="B977" s="168"/>
      <c r="C977" s="26" t="s">
        <v>22</v>
      </c>
      <c r="D977" s="27">
        <v>80950</v>
      </c>
      <c r="E977" s="27">
        <f>80950-80950</f>
        <v>0</v>
      </c>
      <c r="F977" s="39">
        <v>0</v>
      </c>
      <c r="G977" s="39">
        <v>0</v>
      </c>
      <c r="H977" s="39">
        <v>0</v>
      </c>
      <c r="I977" s="39">
        <v>0</v>
      </c>
      <c r="J977" s="39">
        <v>0</v>
      </c>
      <c r="K977" s="39">
        <v>0</v>
      </c>
    </row>
    <row r="978" spans="1:11" ht="56.25">
      <c r="A978" s="166"/>
      <c r="B978" s="169"/>
      <c r="C978" s="26" t="s">
        <v>23</v>
      </c>
      <c r="D978" s="27">
        <v>0</v>
      </c>
      <c r="E978" s="27">
        <v>0</v>
      </c>
      <c r="F978" s="39">
        <v>0</v>
      </c>
      <c r="G978" s="39">
        <v>0</v>
      </c>
      <c r="H978" s="39">
        <v>0</v>
      </c>
      <c r="I978" s="39">
        <v>0</v>
      </c>
      <c r="J978" s="39">
        <v>0</v>
      </c>
      <c r="K978" s="39">
        <v>0</v>
      </c>
    </row>
    <row r="979" spans="1:11">
      <c r="A979" s="156" t="s">
        <v>153</v>
      </c>
      <c r="B979" s="167" t="s">
        <v>72</v>
      </c>
      <c r="C979" s="26" t="s">
        <v>17</v>
      </c>
      <c r="D979" s="27">
        <f>D980+D982+D984+D985</f>
        <v>51885.8</v>
      </c>
      <c r="E979" s="27">
        <f>E980+E982+E984+E985</f>
        <v>42700</v>
      </c>
      <c r="F979" s="27">
        <f>F980+F982+F984+F985</f>
        <v>51885.8</v>
      </c>
      <c r="G979" s="27">
        <f>G980+G982+G984+G985</f>
        <v>40885.800000000003</v>
      </c>
      <c r="H979" s="27">
        <f>H980+H982+H984+H985</f>
        <v>40885.800000000003</v>
      </c>
      <c r="I979" s="25">
        <f>G979/D979*100</f>
        <v>78.799594494061964</v>
      </c>
      <c r="J979" s="25">
        <f>G979/E979*100</f>
        <v>95.751288056206093</v>
      </c>
      <c r="K979" s="25">
        <f>G979/F979*100</f>
        <v>78.799594494061964</v>
      </c>
    </row>
    <row r="980" spans="1:11" ht="37.5">
      <c r="A980" s="157"/>
      <c r="B980" s="168"/>
      <c r="C980" s="26" t="s">
        <v>18</v>
      </c>
      <c r="D980" s="27">
        <v>51885.8</v>
      </c>
      <c r="E980" s="27">
        <v>42700</v>
      </c>
      <c r="F980" s="39">
        <v>51885.8</v>
      </c>
      <c r="G980" s="39">
        <v>40885.800000000003</v>
      </c>
      <c r="H980" s="39">
        <v>40885.800000000003</v>
      </c>
      <c r="I980" s="25">
        <f>G980/D980*100</f>
        <v>78.799594494061964</v>
      </c>
      <c r="J980" s="25">
        <f>G980/E980*100</f>
        <v>95.751288056206093</v>
      </c>
      <c r="K980" s="25">
        <f>G980/F980*100</f>
        <v>78.799594494061964</v>
      </c>
    </row>
    <row r="981" spans="1:11" ht="75">
      <c r="A981" s="157"/>
      <c r="B981" s="168"/>
      <c r="C981" s="28" t="s">
        <v>19</v>
      </c>
      <c r="D981" s="27">
        <v>0</v>
      </c>
      <c r="E981" s="27">
        <v>0</v>
      </c>
      <c r="F981" s="39">
        <v>0</v>
      </c>
      <c r="G981" s="39">
        <v>0</v>
      </c>
      <c r="H981" s="39">
        <v>0</v>
      </c>
      <c r="I981" s="39">
        <v>0</v>
      </c>
      <c r="J981" s="39">
        <v>0</v>
      </c>
      <c r="K981" s="39">
        <v>0</v>
      </c>
    </row>
    <row r="982" spans="1:11" ht="56.25">
      <c r="A982" s="157"/>
      <c r="B982" s="168"/>
      <c r="C982" s="26" t="s">
        <v>20</v>
      </c>
      <c r="D982" s="27">
        <v>0</v>
      </c>
      <c r="E982" s="27">
        <v>0</v>
      </c>
      <c r="F982" s="39">
        <v>0</v>
      </c>
      <c r="G982" s="39">
        <v>0</v>
      </c>
      <c r="H982" s="39">
        <v>0</v>
      </c>
      <c r="I982" s="39">
        <v>0</v>
      </c>
      <c r="J982" s="39">
        <v>0</v>
      </c>
      <c r="K982" s="39">
        <v>0</v>
      </c>
    </row>
    <row r="983" spans="1:11" ht="93.75">
      <c r="A983" s="157"/>
      <c r="B983" s="168"/>
      <c r="C983" s="28" t="s">
        <v>21</v>
      </c>
      <c r="D983" s="27">
        <v>0</v>
      </c>
      <c r="E983" s="27">
        <v>0</v>
      </c>
      <c r="F983" s="27">
        <v>0</v>
      </c>
      <c r="G983" s="27">
        <v>0</v>
      </c>
      <c r="H983" s="27">
        <v>0</v>
      </c>
      <c r="I983" s="27">
        <v>0</v>
      </c>
      <c r="J983" s="27">
        <v>0</v>
      </c>
      <c r="K983" s="27">
        <v>0</v>
      </c>
    </row>
    <row r="984" spans="1:11" ht="37.5">
      <c r="A984" s="157"/>
      <c r="B984" s="168"/>
      <c r="C984" s="26" t="s">
        <v>22</v>
      </c>
      <c r="D984" s="27">
        <v>0</v>
      </c>
      <c r="E984" s="27">
        <v>0</v>
      </c>
      <c r="F984" s="39">
        <v>0</v>
      </c>
      <c r="G984" s="39">
        <v>0</v>
      </c>
      <c r="H984" s="39">
        <v>0</v>
      </c>
      <c r="I984" s="39">
        <v>0</v>
      </c>
      <c r="J984" s="39">
        <v>0</v>
      </c>
      <c r="K984" s="39">
        <v>0</v>
      </c>
    </row>
    <row r="985" spans="1:11" ht="56.25">
      <c r="A985" s="158"/>
      <c r="B985" s="169"/>
      <c r="C985" s="26" t="s">
        <v>23</v>
      </c>
      <c r="D985" s="27">
        <v>0</v>
      </c>
      <c r="E985" s="27">
        <v>0</v>
      </c>
      <c r="F985" s="39">
        <v>0</v>
      </c>
      <c r="G985" s="39">
        <v>0</v>
      </c>
      <c r="H985" s="39">
        <v>0</v>
      </c>
      <c r="I985" s="39">
        <v>0</v>
      </c>
      <c r="J985" s="39">
        <v>0</v>
      </c>
      <c r="K985" s="39">
        <v>0</v>
      </c>
    </row>
    <row r="986" spans="1:11">
      <c r="K986" s="2"/>
    </row>
    <row r="987" spans="1:11">
      <c r="K987" s="2"/>
    </row>
    <row r="988" spans="1:11">
      <c r="K988" s="2"/>
    </row>
    <row r="989" spans="1:11">
      <c r="K989" s="2"/>
    </row>
    <row r="990" spans="1:11">
      <c r="K990" s="2"/>
    </row>
    <row r="991" spans="1:11">
      <c r="K991" s="2"/>
    </row>
    <row r="992" spans="1:11">
      <c r="K992" s="2"/>
    </row>
    <row r="993" spans="11:11">
      <c r="K993" s="2"/>
    </row>
    <row r="994" spans="11:11">
      <c r="K994" s="2"/>
    </row>
    <row r="995" spans="11:11">
      <c r="K995" s="2"/>
    </row>
    <row r="996" spans="11:11">
      <c r="K996" s="2"/>
    </row>
    <row r="997" spans="11:11">
      <c r="K997" s="2"/>
    </row>
    <row r="998" spans="11:11">
      <c r="K998" s="2"/>
    </row>
    <row r="999" spans="11:11">
      <c r="K999" s="2"/>
    </row>
    <row r="1000" spans="11:11">
      <c r="K1000" s="2"/>
    </row>
    <row r="1001" spans="11:11">
      <c r="K1001" s="2"/>
    </row>
  </sheetData>
  <mergeCells count="262">
    <mergeCell ref="A972:A978"/>
    <mergeCell ref="B972:B978"/>
    <mergeCell ref="A979:A985"/>
    <mergeCell ref="B979:B985"/>
    <mergeCell ref="A951:A957"/>
    <mergeCell ref="B951:B957"/>
    <mergeCell ref="A958:A964"/>
    <mergeCell ref="B958:B964"/>
    <mergeCell ref="A965:A971"/>
    <mergeCell ref="B965:B971"/>
    <mergeCell ref="A930:A936"/>
    <mergeCell ref="B930:B936"/>
    <mergeCell ref="A937:A943"/>
    <mergeCell ref="B937:B943"/>
    <mergeCell ref="A944:A950"/>
    <mergeCell ref="B944:B950"/>
    <mergeCell ref="A902:A908"/>
    <mergeCell ref="B902:B908"/>
    <mergeCell ref="A909:A922"/>
    <mergeCell ref="B909:B915"/>
    <mergeCell ref="B916:B922"/>
    <mergeCell ref="A923:A929"/>
    <mergeCell ref="B923:B929"/>
    <mergeCell ref="A874:A880"/>
    <mergeCell ref="B874:B880"/>
    <mergeCell ref="A881:A887"/>
    <mergeCell ref="B881:B887"/>
    <mergeCell ref="A888:A901"/>
    <mergeCell ref="B888:B894"/>
    <mergeCell ref="B895:B901"/>
    <mergeCell ref="A846:A852"/>
    <mergeCell ref="B846:B852"/>
    <mergeCell ref="A853:A859"/>
    <mergeCell ref="B853:B859"/>
    <mergeCell ref="A860:A873"/>
    <mergeCell ref="B860:B866"/>
    <mergeCell ref="B867:B873"/>
    <mergeCell ref="A797:A803"/>
    <mergeCell ref="B797:B803"/>
    <mergeCell ref="A804:A845"/>
    <mergeCell ref="B804:B810"/>
    <mergeCell ref="B811:B817"/>
    <mergeCell ref="B818:B824"/>
    <mergeCell ref="B825:B831"/>
    <mergeCell ref="B832:B838"/>
    <mergeCell ref="B839:B845"/>
    <mergeCell ref="A776:A782"/>
    <mergeCell ref="B776:B782"/>
    <mergeCell ref="A783:A789"/>
    <mergeCell ref="B783:B789"/>
    <mergeCell ref="A790:A796"/>
    <mergeCell ref="B790:B796"/>
    <mergeCell ref="A755:A761"/>
    <mergeCell ref="B755:B761"/>
    <mergeCell ref="A762:A768"/>
    <mergeCell ref="B762:B768"/>
    <mergeCell ref="A769:A775"/>
    <mergeCell ref="B769:B775"/>
    <mergeCell ref="A734:A740"/>
    <mergeCell ref="B734:B740"/>
    <mergeCell ref="A741:A747"/>
    <mergeCell ref="B741:B747"/>
    <mergeCell ref="A748:A754"/>
    <mergeCell ref="B748:B754"/>
    <mergeCell ref="A713:A719"/>
    <mergeCell ref="B713:B719"/>
    <mergeCell ref="A720:A726"/>
    <mergeCell ref="B720:B726"/>
    <mergeCell ref="A727:A733"/>
    <mergeCell ref="B727:B733"/>
    <mergeCell ref="A692:A698"/>
    <mergeCell ref="B692:B698"/>
    <mergeCell ref="A699:A705"/>
    <mergeCell ref="B699:B705"/>
    <mergeCell ref="A706:A712"/>
    <mergeCell ref="B706:B712"/>
    <mergeCell ref="A671:A677"/>
    <mergeCell ref="B671:B677"/>
    <mergeCell ref="A678:A684"/>
    <mergeCell ref="B678:B684"/>
    <mergeCell ref="A685:A691"/>
    <mergeCell ref="B685:B691"/>
    <mergeCell ref="A650:A656"/>
    <mergeCell ref="B650:B656"/>
    <mergeCell ref="A657:A663"/>
    <mergeCell ref="B657:B663"/>
    <mergeCell ref="A664:A670"/>
    <mergeCell ref="B664:B670"/>
    <mergeCell ref="A629:A635"/>
    <mergeCell ref="B629:B635"/>
    <mergeCell ref="A636:A642"/>
    <mergeCell ref="B636:B642"/>
    <mergeCell ref="A643:A649"/>
    <mergeCell ref="B643:B649"/>
    <mergeCell ref="A608:A614"/>
    <mergeCell ref="B608:B614"/>
    <mergeCell ref="A615:A621"/>
    <mergeCell ref="B615:B621"/>
    <mergeCell ref="A622:A628"/>
    <mergeCell ref="B622:B628"/>
    <mergeCell ref="A580:A600"/>
    <mergeCell ref="B580:B586"/>
    <mergeCell ref="B587:B593"/>
    <mergeCell ref="B594:B600"/>
    <mergeCell ref="A601:A607"/>
    <mergeCell ref="B601:B607"/>
    <mergeCell ref="A552:A558"/>
    <mergeCell ref="B552:B558"/>
    <mergeCell ref="A559:A579"/>
    <mergeCell ref="B559:B565"/>
    <mergeCell ref="B566:B572"/>
    <mergeCell ref="B573:B579"/>
    <mergeCell ref="A510:A530"/>
    <mergeCell ref="B510:B516"/>
    <mergeCell ref="B517:B523"/>
    <mergeCell ref="B524:B530"/>
    <mergeCell ref="A531:A551"/>
    <mergeCell ref="B531:B537"/>
    <mergeCell ref="B538:B544"/>
    <mergeCell ref="B545:B551"/>
    <mergeCell ref="A475:A481"/>
    <mergeCell ref="B475:B481"/>
    <mergeCell ref="A482:A488"/>
    <mergeCell ref="B482:B488"/>
    <mergeCell ref="A489:A509"/>
    <mergeCell ref="B489:B495"/>
    <mergeCell ref="B496:B502"/>
    <mergeCell ref="B503:B509"/>
    <mergeCell ref="A447:A453"/>
    <mergeCell ref="B447:B453"/>
    <mergeCell ref="A454:A467"/>
    <mergeCell ref="B454:B460"/>
    <mergeCell ref="B461:B467"/>
    <mergeCell ref="A468:A474"/>
    <mergeCell ref="B468:B474"/>
    <mergeCell ref="A426:A432"/>
    <mergeCell ref="B426:B432"/>
    <mergeCell ref="A433:A439"/>
    <mergeCell ref="B433:B439"/>
    <mergeCell ref="A440:A446"/>
    <mergeCell ref="B440:B446"/>
    <mergeCell ref="A405:A411"/>
    <mergeCell ref="B405:B411"/>
    <mergeCell ref="A412:A418"/>
    <mergeCell ref="B412:B418"/>
    <mergeCell ref="A419:A425"/>
    <mergeCell ref="B419:B425"/>
    <mergeCell ref="A388:A392"/>
    <mergeCell ref="B388:B392"/>
    <mergeCell ref="A393:A397"/>
    <mergeCell ref="B393:B397"/>
    <mergeCell ref="A398:A404"/>
    <mergeCell ref="B398:B404"/>
    <mergeCell ref="A360:A373"/>
    <mergeCell ref="B360:B366"/>
    <mergeCell ref="B367:B373"/>
    <mergeCell ref="A374:A387"/>
    <mergeCell ref="B374:B380"/>
    <mergeCell ref="B381:B387"/>
    <mergeCell ref="A339:A345"/>
    <mergeCell ref="B339:B345"/>
    <mergeCell ref="A346:A352"/>
    <mergeCell ref="B346:B352"/>
    <mergeCell ref="A353:A359"/>
    <mergeCell ref="B353:B359"/>
    <mergeCell ref="A311:A317"/>
    <mergeCell ref="B311:B317"/>
    <mergeCell ref="A318:A331"/>
    <mergeCell ref="B318:B324"/>
    <mergeCell ref="B325:B331"/>
    <mergeCell ref="A332:A338"/>
    <mergeCell ref="B332:B338"/>
    <mergeCell ref="A276:A289"/>
    <mergeCell ref="B276:B282"/>
    <mergeCell ref="B283:B289"/>
    <mergeCell ref="A290:A296"/>
    <mergeCell ref="B290:B296"/>
    <mergeCell ref="A297:A310"/>
    <mergeCell ref="B297:B303"/>
    <mergeCell ref="B304:B310"/>
    <mergeCell ref="A248:A261"/>
    <mergeCell ref="B248:B254"/>
    <mergeCell ref="B255:B261"/>
    <mergeCell ref="A262:A275"/>
    <mergeCell ref="B262:B268"/>
    <mergeCell ref="B269:B275"/>
    <mergeCell ref="A213:A219"/>
    <mergeCell ref="B213:B219"/>
    <mergeCell ref="A220:A233"/>
    <mergeCell ref="B220:B226"/>
    <mergeCell ref="B227:B233"/>
    <mergeCell ref="A234:A247"/>
    <mergeCell ref="B234:B240"/>
    <mergeCell ref="B241:B247"/>
    <mergeCell ref="A192:A198"/>
    <mergeCell ref="B192:B198"/>
    <mergeCell ref="A199:A205"/>
    <mergeCell ref="B199:B205"/>
    <mergeCell ref="A206:A212"/>
    <mergeCell ref="B206:B212"/>
    <mergeCell ref="A171:A177"/>
    <mergeCell ref="B171:B177"/>
    <mergeCell ref="A178:A184"/>
    <mergeCell ref="B178:B184"/>
    <mergeCell ref="A185:A191"/>
    <mergeCell ref="B185:B191"/>
    <mergeCell ref="A150:A156"/>
    <mergeCell ref="B150:B156"/>
    <mergeCell ref="A157:A163"/>
    <mergeCell ref="B157:B163"/>
    <mergeCell ref="A164:A170"/>
    <mergeCell ref="B164:B170"/>
    <mergeCell ref="A129:A135"/>
    <mergeCell ref="B129:B135"/>
    <mergeCell ref="A136:A142"/>
    <mergeCell ref="B136:B142"/>
    <mergeCell ref="A143:A149"/>
    <mergeCell ref="B143:B149"/>
    <mergeCell ref="A108:A114"/>
    <mergeCell ref="B108:B114"/>
    <mergeCell ref="A115:A121"/>
    <mergeCell ref="B115:B121"/>
    <mergeCell ref="A122:A128"/>
    <mergeCell ref="B122:B128"/>
    <mergeCell ref="A87:A93"/>
    <mergeCell ref="B87:B93"/>
    <mergeCell ref="A94:A100"/>
    <mergeCell ref="B94:B100"/>
    <mergeCell ref="A101:A107"/>
    <mergeCell ref="B101:B107"/>
    <mergeCell ref="A65:A71"/>
    <mergeCell ref="B65:B71"/>
    <mergeCell ref="B72:F72"/>
    <mergeCell ref="A73:A86"/>
    <mergeCell ref="B73:B79"/>
    <mergeCell ref="B80:B86"/>
    <mergeCell ref="A15:A21"/>
    <mergeCell ref="B15:B21"/>
    <mergeCell ref="B22:F22"/>
    <mergeCell ref="A23:A64"/>
    <mergeCell ref="B23:B29"/>
    <mergeCell ref="B30:B36"/>
    <mergeCell ref="B37:B43"/>
    <mergeCell ref="B44:B50"/>
    <mergeCell ref="B51:B57"/>
    <mergeCell ref="B58:B64"/>
    <mergeCell ref="G10:G13"/>
    <mergeCell ref="H10:H13"/>
    <mergeCell ref="I10:K10"/>
    <mergeCell ref="I11:I13"/>
    <mergeCell ref="J11:J13"/>
    <mergeCell ref="K11:K13"/>
    <mergeCell ref="A1:F1"/>
    <mergeCell ref="A2:K2"/>
    <mergeCell ref="A3:K3"/>
    <mergeCell ref="A4:K4"/>
    <mergeCell ref="A10:A13"/>
    <mergeCell ref="B10:B13"/>
    <mergeCell ref="C10:C13"/>
    <mergeCell ref="D10:D13"/>
    <mergeCell ref="E10:E13"/>
    <mergeCell ref="F10:F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F13" sqref="F13"/>
    </sheetView>
  </sheetViews>
  <sheetFormatPr defaultColWidth="20" defaultRowHeight="15"/>
  <cols>
    <col min="2" max="2" width="17" customWidth="1"/>
    <col min="3" max="3" width="15.42578125" customWidth="1"/>
    <col min="4" max="4" width="13.85546875" customWidth="1"/>
    <col min="5" max="5" width="15.5703125" customWidth="1"/>
    <col min="6" max="6" width="15.42578125" customWidth="1"/>
    <col min="7" max="7" width="17.140625" customWidth="1"/>
    <col min="8" max="8" width="14" customWidth="1"/>
  </cols>
  <sheetData>
    <row r="1" spans="1:8">
      <c r="A1" s="174" t="s">
        <v>181</v>
      </c>
      <c r="B1" s="175"/>
      <c r="C1" s="175"/>
      <c r="D1" s="175"/>
      <c r="E1" s="175"/>
      <c r="F1" s="175"/>
      <c r="G1" s="175"/>
      <c r="H1" s="175"/>
    </row>
    <row r="2" spans="1:8">
      <c r="A2" s="174"/>
      <c r="B2" s="175"/>
      <c r="C2" s="175"/>
      <c r="D2" s="175"/>
      <c r="E2" s="175"/>
      <c r="F2" s="175"/>
      <c r="G2" s="175"/>
      <c r="H2" s="175"/>
    </row>
    <row r="3" spans="1:8">
      <c r="A3" s="176" t="s">
        <v>154</v>
      </c>
      <c r="B3" s="177"/>
      <c r="C3" s="177"/>
      <c r="D3" s="177"/>
      <c r="E3" s="177"/>
      <c r="F3" s="177"/>
      <c r="G3" s="177"/>
      <c r="H3" s="177"/>
    </row>
    <row r="4" spans="1:8" ht="45" customHeight="1">
      <c r="A4" s="176"/>
      <c r="B4" s="177"/>
      <c r="C4" s="177"/>
      <c r="D4" s="177"/>
      <c r="E4" s="177"/>
      <c r="F4" s="177"/>
      <c r="G4" s="177"/>
      <c r="H4" s="177"/>
    </row>
    <row r="5" spans="1:8">
      <c r="A5" s="172" t="s">
        <v>155</v>
      </c>
      <c r="B5" s="178" t="s">
        <v>156</v>
      </c>
      <c r="C5" s="179"/>
      <c r="D5" s="180" t="s">
        <v>157</v>
      </c>
      <c r="E5" s="183" t="s">
        <v>158</v>
      </c>
      <c r="F5" s="183"/>
      <c r="G5" s="183"/>
      <c r="H5" s="183"/>
    </row>
    <row r="6" spans="1:8">
      <c r="A6" s="172"/>
      <c r="B6" s="184" t="s">
        <v>159</v>
      </c>
      <c r="C6" s="185" t="s">
        <v>160</v>
      </c>
      <c r="D6" s="181"/>
      <c r="E6" s="183" t="s">
        <v>161</v>
      </c>
      <c r="F6" s="183"/>
      <c r="G6" s="183" t="s">
        <v>160</v>
      </c>
      <c r="H6" s="183"/>
    </row>
    <row r="7" spans="1:8" ht="45">
      <c r="A7" s="172"/>
      <c r="B7" s="184"/>
      <c r="C7" s="186"/>
      <c r="D7" s="182"/>
      <c r="E7" s="44" t="s">
        <v>162</v>
      </c>
      <c r="F7" s="44" t="s">
        <v>163</v>
      </c>
      <c r="G7" s="45" t="s">
        <v>162</v>
      </c>
      <c r="H7" s="44" t="s">
        <v>163</v>
      </c>
    </row>
    <row r="8" spans="1:8">
      <c r="A8" s="170" t="s">
        <v>164</v>
      </c>
      <c r="B8" s="171"/>
      <c r="C8" s="171"/>
      <c r="D8" s="171"/>
      <c r="E8" s="171"/>
      <c r="F8" s="171"/>
      <c r="G8" s="171"/>
      <c r="H8" s="171"/>
    </row>
    <row r="9" spans="1:8" ht="45">
      <c r="A9" s="46" t="s">
        <v>165</v>
      </c>
      <c r="B9" s="172" t="s">
        <v>166</v>
      </c>
      <c r="C9" s="172"/>
      <c r="D9" s="172"/>
      <c r="E9" s="172"/>
      <c r="F9" s="172"/>
      <c r="G9" s="172"/>
      <c r="H9" s="172"/>
    </row>
    <row r="10" spans="1:8" ht="60">
      <c r="A10" s="47" t="s">
        <v>167</v>
      </c>
      <c r="B10" s="173"/>
      <c r="C10" s="173"/>
      <c r="D10" s="173"/>
      <c r="E10" s="173"/>
      <c r="F10" s="173"/>
      <c r="G10" s="173"/>
      <c r="H10" s="173"/>
    </row>
    <row r="11" spans="1:8" ht="90">
      <c r="A11" s="47" t="s">
        <v>168</v>
      </c>
      <c r="B11" s="48">
        <f>B13</f>
        <v>6538</v>
      </c>
      <c r="C11" s="41">
        <f>C13</f>
        <v>5165</v>
      </c>
      <c r="D11" s="41"/>
      <c r="E11" s="49">
        <f>E13</f>
        <v>17817.900000000001</v>
      </c>
      <c r="F11" s="41">
        <v>0</v>
      </c>
      <c r="G11" s="49">
        <f>G13</f>
        <v>12366.2</v>
      </c>
      <c r="H11" s="41">
        <v>0</v>
      </c>
    </row>
    <row r="12" spans="1:8">
      <c r="A12" s="47" t="s">
        <v>169</v>
      </c>
      <c r="B12" s="50"/>
      <c r="C12" s="51"/>
      <c r="D12" s="51"/>
      <c r="E12" s="52"/>
      <c r="F12" s="50"/>
      <c r="G12" s="52"/>
      <c r="H12" s="51"/>
    </row>
    <row r="13" spans="1:8" ht="165">
      <c r="A13" s="47" t="s">
        <v>170</v>
      </c>
      <c r="B13" s="50">
        <v>6538</v>
      </c>
      <c r="C13" s="51">
        <v>5165</v>
      </c>
      <c r="D13" s="51"/>
      <c r="E13" s="52">
        <v>17817.900000000001</v>
      </c>
      <c r="F13" s="51">
        <v>0</v>
      </c>
      <c r="G13" s="52">
        <v>12366.2</v>
      </c>
      <c r="H13" s="51">
        <v>0</v>
      </c>
    </row>
    <row r="14" spans="1:8" ht="45">
      <c r="A14" s="46" t="s">
        <v>171</v>
      </c>
      <c r="B14" s="53" t="s">
        <v>172</v>
      </c>
      <c r="C14" s="54" t="s">
        <v>172</v>
      </c>
      <c r="D14" s="54"/>
      <c r="E14" s="55">
        <f>E11+E15+E16</f>
        <v>17831.400000000001</v>
      </c>
      <c r="F14" s="54">
        <f>F11</f>
        <v>0</v>
      </c>
      <c r="G14" s="55">
        <f>G11</f>
        <v>12366.2</v>
      </c>
      <c r="H14" s="54">
        <f>H11</f>
        <v>0</v>
      </c>
    </row>
    <row r="15" spans="1:8" ht="120">
      <c r="A15" s="47" t="s">
        <v>173</v>
      </c>
      <c r="B15" s="50" t="s">
        <v>172</v>
      </c>
      <c r="C15" s="51" t="s">
        <v>172</v>
      </c>
      <c r="D15" s="51"/>
      <c r="E15" s="52">
        <v>5.5</v>
      </c>
      <c r="F15" s="50">
        <v>0</v>
      </c>
      <c r="G15" s="56">
        <v>2.8</v>
      </c>
      <c r="H15" s="50">
        <v>0</v>
      </c>
    </row>
    <row r="16" spans="1:8" ht="225">
      <c r="A16" s="57" t="s">
        <v>174</v>
      </c>
      <c r="B16" s="51" t="s">
        <v>172</v>
      </c>
      <c r="C16" s="51" t="s">
        <v>172</v>
      </c>
      <c r="D16" s="51"/>
      <c r="E16" s="52">
        <v>8</v>
      </c>
      <c r="F16" s="58">
        <v>0</v>
      </c>
      <c r="G16" s="52">
        <v>0</v>
      </c>
      <c r="H16" s="58">
        <v>0</v>
      </c>
    </row>
    <row r="17" spans="1:8" ht="45">
      <c r="A17" s="46" t="s">
        <v>171</v>
      </c>
      <c r="B17" s="51"/>
      <c r="C17" s="51"/>
      <c r="D17" s="51"/>
      <c r="E17" s="52">
        <f>E14</f>
        <v>17831.400000000001</v>
      </c>
      <c r="F17" s="51">
        <f>F14+F15+F16</f>
        <v>0</v>
      </c>
      <c r="G17" s="52">
        <f>G14+G15+G16</f>
        <v>12369</v>
      </c>
      <c r="H17" s="51">
        <f>H14+H15+H16</f>
        <v>0</v>
      </c>
    </row>
  </sheetData>
  <mergeCells count="13">
    <mergeCell ref="A8:H8"/>
    <mergeCell ref="B9:H9"/>
    <mergeCell ref="B10:H10"/>
    <mergeCell ref="A1:H2"/>
    <mergeCell ref="A3:H4"/>
    <mergeCell ref="A5:A7"/>
    <mergeCell ref="B5:C5"/>
    <mergeCell ref="D5:D7"/>
    <mergeCell ref="E5:H5"/>
    <mergeCell ref="B6:B7"/>
    <mergeCell ref="C6:C7"/>
    <mergeCell ref="E6:F6"/>
    <mergeCell ref="G6:H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90" zoomScaleNormal="90" workbookViewId="0">
      <selection activeCell="E21" sqref="E21"/>
    </sheetView>
  </sheetViews>
  <sheetFormatPr defaultColWidth="41.42578125" defaultRowHeight="15"/>
  <cols>
    <col min="2" max="2" width="20.28515625" customWidth="1"/>
    <col min="3" max="3" width="11" bestFit="1" customWidth="1"/>
    <col min="4" max="4" width="13.7109375" customWidth="1"/>
    <col min="5" max="5" width="16.5703125" customWidth="1"/>
    <col min="6" max="6" width="17" customWidth="1"/>
    <col min="7" max="7" width="7.7109375" bestFit="1" customWidth="1"/>
    <col min="8" max="8" width="18.140625" customWidth="1"/>
  </cols>
  <sheetData>
    <row r="1" spans="1:8">
      <c r="A1" s="61"/>
      <c r="B1" s="61"/>
      <c r="C1" s="61"/>
      <c r="D1" s="61"/>
      <c r="E1" s="61"/>
      <c r="F1" s="61"/>
      <c r="G1" s="61"/>
      <c r="H1" s="62"/>
    </row>
    <row r="2" spans="1:8">
      <c r="A2" s="61"/>
      <c r="B2" s="61"/>
      <c r="C2" s="61"/>
      <c r="D2" s="61"/>
      <c r="E2" s="61"/>
      <c r="F2" s="61"/>
      <c r="G2" s="61"/>
      <c r="H2" s="63" t="s">
        <v>181</v>
      </c>
    </row>
    <row r="3" spans="1:8">
      <c r="A3" s="176" t="s">
        <v>154</v>
      </c>
      <c r="B3" s="177"/>
      <c r="C3" s="177"/>
      <c r="D3" s="177"/>
      <c r="E3" s="177"/>
      <c r="F3" s="177"/>
      <c r="G3" s="177"/>
      <c r="H3" s="177"/>
    </row>
    <row r="4" spans="1:8" ht="52.5" customHeight="1">
      <c r="A4" s="176"/>
      <c r="B4" s="177"/>
      <c r="C4" s="177"/>
      <c r="D4" s="177"/>
      <c r="E4" s="177"/>
      <c r="F4" s="177"/>
      <c r="G4" s="177"/>
      <c r="H4" s="177"/>
    </row>
    <row r="5" spans="1:8">
      <c r="A5" s="172" t="s">
        <v>155</v>
      </c>
      <c r="B5" s="178" t="s">
        <v>156</v>
      </c>
      <c r="C5" s="179"/>
      <c r="D5" s="180" t="s">
        <v>157</v>
      </c>
      <c r="E5" s="183" t="s">
        <v>158</v>
      </c>
      <c r="F5" s="183"/>
      <c r="G5" s="183"/>
      <c r="H5" s="183"/>
    </row>
    <row r="6" spans="1:8">
      <c r="A6" s="172"/>
      <c r="B6" s="184" t="s">
        <v>159</v>
      </c>
      <c r="C6" s="185" t="s">
        <v>160</v>
      </c>
      <c r="D6" s="181"/>
      <c r="E6" s="183" t="s">
        <v>161</v>
      </c>
      <c r="F6" s="183"/>
      <c r="G6" s="183" t="s">
        <v>160</v>
      </c>
      <c r="H6" s="183"/>
    </row>
    <row r="7" spans="1:8" ht="45">
      <c r="A7" s="172"/>
      <c r="B7" s="184"/>
      <c r="C7" s="186"/>
      <c r="D7" s="182"/>
      <c r="E7" s="44" t="s">
        <v>162</v>
      </c>
      <c r="F7" s="44" t="s">
        <v>163</v>
      </c>
      <c r="G7" s="45" t="s">
        <v>162</v>
      </c>
      <c r="H7" s="44" t="s">
        <v>163</v>
      </c>
    </row>
    <row r="8" spans="1:8">
      <c r="A8" s="170" t="s">
        <v>164</v>
      </c>
      <c r="B8" s="171"/>
      <c r="C8" s="171"/>
      <c r="D8" s="171"/>
      <c r="E8" s="171"/>
      <c r="F8" s="171"/>
      <c r="G8" s="171"/>
      <c r="H8" s="171"/>
    </row>
    <row r="9" spans="1:8">
      <c r="A9" s="46" t="s">
        <v>165</v>
      </c>
      <c r="B9" s="172" t="s">
        <v>175</v>
      </c>
      <c r="C9" s="172"/>
      <c r="D9" s="172"/>
      <c r="E9" s="172"/>
      <c r="F9" s="172"/>
      <c r="G9" s="172"/>
      <c r="H9" s="172"/>
    </row>
    <row r="10" spans="1:8" ht="45">
      <c r="A10" s="47" t="s">
        <v>176</v>
      </c>
      <c r="B10" s="173"/>
      <c r="C10" s="173"/>
      <c r="D10" s="173"/>
      <c r="E10" s="173"/>
      <c r="F10" s="173"/>
      <c r="G10" s="173"/>
      <c r="H10" s="173"/>
    </row>
    <row r="11" spans="1:8" ht="30">
      <c r="A11" s="47" t="s">
        <v>177</v>
      </c>
      <c r="B11" s="48">
        <f>B13</f>
        <v>350</v>
      </c>
      <c r="C11" s="48">
        <f>C13</f>
        <v>175</v>
      </c>
      <c r="D11" s="43"/>
      <c r="E11" s="43">
        <f>E13</f>
        <v>2360</v>
      </c>
      <c r="F11" s="43">
        <v>0</v>
      </c>
      <c r="G11" s="43">
        <f>G13</f>
        <v>1624.5</v>
      </c>
      <c r="H11" s="43">
        <v>0</v>
      </c>
    </row>
    <row r="12" spans="1:8">
      <c r="A12" s="47" t="s">
        <v>169</v>
      </c>
      <c r="B12" s="50"/>
      <c r="C12" s="51"/>
      <c r="D12" s="51"/>
      <c r="E12" s="51"/>
      <c r="F12" s="50"/>
      <c r="G12" s="51"/>
      <c r="H12" s="51"/>
    </row>
    <row r="13" spans="1:8" ht="90">
      <c r="A13" s="47" t="s">
        <v>178</v>
      </c>
      <c r="B13" s="50">
        <v>350</v>
      </c>
      <c r="C13" s="51">
        <v>175</v>
      </c>
      <c r="D13" s="51"/>
      <c r="E13" s="51">
        <v>2360</v>
      </c>
      <c r="F13" s="51">
        <v>0</v>
      </c>
      <c r="G13" s="51">
        <v>1624.5</v>
      </c>
      <c r="H13" s="51">
        <v>0</v>
      </c>
    </row>
    <row r="14" spans="1:8">
      <c r="A14" s="46" t="s">
        <v>179</v>
      </c>
      <c r="B14" s="53" t="s">
        <v>172</v>
      </c>
      <c r="C14" s="54" t="s">
        <v>172</v>
      </c>
      <c r="D14" s="54"/>
      <c r="E14" s="54">
        <f>E11+E15+E16</f>
        <v>2360</v>
      </c>
      <c r="F14" s="54">
        <f>F11</f>
        <v>0</v>
      </c>
      <c r="G14" s="60">
        <f>G11</f>
        <v>1624.5</v>
      </c>
      <c r="H14" s="54">
        <f>H11</f>
        <v>0</v>
      </c>
    </row>
    <row r="15" spans="1:8" ht="45">
      <c r="A15" s="47" t="s">
        <v>173</v>
      </c>
      <c r="B15" s="50" t="s">
        <v>172</v>
      </c>
      <c r="C15" s="51" t="s">
        <v>172</v>
      </c>
      <c r="D15" s="51"/>
      <c r="E15" s="51">
        <v>0</v>
      </c>
      <c r="F15" s="50">
        <v>0</v>
      </c>
      <c r="G15" s="50">
        <v>0</v>
      </c>
      <c r="H15" s="50">
        <v>0</v>
      </c>
    </row>
    <row r="16" spans="1:8" ht="105">
      <c r="A16" s="57" t="s">
        <v>174</v>
      </c>
      <c r="B16" s="51" t="s">
        <v>172</v>
      </c>
      <c r="C16" s="51" t="s">
        <v>172</v>
      </c>
      <c r="D16" s="51"/>
      <c r="E16" s="51">
        <v>0</v>
      </c>
      <c r="F16" s="58">
        <v>0</v>
      </c>
      <c r="G16" s="58">
        <v>0</v>
      </c>
      <c r="H16" s="58">
        <v>0</v>
      </c>
    </row>
    <row r="17" spans="1:8">
      <c r="A17" s="46" t="s">
        <v>180</v>
      </c>
      <c r="B17" s="54"/>
      <c r="C17" s="54"/>
      <c r="D17" s="54"/>
      <c r="E17" s="54">
        <f>E14</f>
        <v>2360</v>
      </c>
      <c r="F17" s="54">
        <f>F14+F15+F16</f>
        <v>0</v>
      </c>
      <c r="G17" s="54">
        <f>G14+G15+G16</f>
        <v>1624.5</v>
      </c>
      <c r="H17" s="54">
        <f>H14+H15+H16</f>
        <v>0</v>
      </c>
    </row>
  </sheetData>
  <mergeCells count="12">
    <mergeCell ref="A8:H8"/>
    <mergeCell ref="B9:H9"/>
    <mergeCell ref="B10:H10"/>
    <mergeCell ref="A3:H4"/>
    <mergeCell ref="A5:A7"/>
    <mergeCell ref="B5:C5"/>
    <mergeCell ref="D5:D7"/>
    <mergeCell ref="E5:H5"/>
    <mergeCell ref="B6:B7"/>
    <mergeCell ref="C6:C7"/>
    <mergeCell ref="E6:F6"/>
    <mergeCell ref="G6:H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7"/>
  <sheetViews>
    <sheetView topLeftCell="A4" workbookViewId="0">
      <selection activeCell="J85" sqref="J85"/>
    </sheetView>
  </sheetViews>
  <sheetFormatPr defaultRowHeight="15"/>
  <cols>
    <col min="1" max="1" width="39.5703125" customWidth="1"/>
    <col min="2" max="2" width="12" customWidth="1"/>
    <col min="3" max="3" width="11" bestFit="1" customWidth="1"/>
    <col min="4" max="5" width="13.140625" customWidth="1"/>
    <col min="6" max="6" width="9.85546875" customWidth="1"/>
    <col min="7" max="7" width="14.28515625" customWidth="1"/>
  </cols>
  <sheetData>
    <row r="1" spans="1:23">
      <c r="A1" s="202" t="s">
        <v>182</v>
      </c>
      <c r="B1" s="203"/>
      <c r="C1" s="203"/>
      <c r="D1" s="203"/>
      <c r="E1" s="203"/>
      <c r="F1" s="203"/>
      <c r="G1" s="203"/>
      <c r="H1" s="203"/>
    </row>
    <row r="2" spans="1:23">
      <c r="A2" s="204"/>
      <c r="B2" s="205"/>
      <c r="C2" s="205"/>
      <c r="D2" s="205"/>
      <c r="E2" s="205"/>
      <c r="F2" s="205"/>
      <c r="G2" s="205"/>
      <c r="H2" s="205"/>
    </row>
    <row r="3" spans="1:23">
      <c r="A3" s="183" t="s">
        <v>155</v>
      </c>
      <c r="B3" s="172" t="s">
        <v>156</v>
      </c>
      <c r="C3" s="172"/>
      <c r="D3" s="184" t="s">
        <v>183</v>
      </c>
      <c r="E3" s="183" t="s">
        <v>158</v>
      </c>
      <c r="F3" s="183"/>
      <c r="G3" s="183"/>
      <c r="H3" s="183"/>
    </row>
    <row r="4" spans="1:23" ht="46.5" customHeight="1">
      <c r="A4" s="183"/>
      <c r="B4" s="184" t="s">
        <v>159</v>
      </c>
      <c r="C4" s="206" t="s">
        <v>160</v>
      </c>
      <c r="D4" s="184"/>
      <c r="E4" s="184" t="s">
        <v>161</v>
      </c>
      <c r="F4" s="184"/>
      <c r="G4" s="206" t="s">
        <v>160</v>
      </c>
      <c r="H4" s="206"/>
    </row>
    <row r="5" spans="1:23" ht="75">
      <c r="A5" s="183"/>
      <c r="B5" s="184"/>
      <c r="C5" s="206"/>
      <c r="D5" s="184"/>
      <c r="E5" s="59" t="s">
        <v>162</v>
      </c>
      <c r="F5" s="59" t="s">
        <v>184</v>
      </c>
      <c r="G5" s="64" t="s">
        <v>162</v>
      </c>
      <c r="H5" s="59" t="s">
        <v>184</v>
      </c>
    </row>
    <row r="6" spans="1:23">
      <c r="A6" s="194" t="s">
        <v>164</v>
      </c>
      <c r="B6" s="195"/>
      <c r="C6" s="195"/>
      <c r="D6" s="195"/>
      <c r="E6" s="195"/>
      <c r="F6" s="195"/>
      <c r="G6" s="195"/>
      <c r="H6" s="196"/>
    </row>
    <row r="7" spans="1:23" ht="33.75" customHeight="1">
      <c r="A7" s="82" t="s">
        <v>185</v>
      </c>
      <c r="B7" s="178" t="s">
        <v>186</v>
      </c>
      <c r="C7" s="179"/>
      <c r="D7" s="179"/>
      <c r="E7" s="179"/>
      <c r="F7" s="179"/>
      <c r="G7" s="179"/>
      <c r="H7" s="197"/>
    </row>
    <row r="8" spans="1:23" ht="30">
      <c r="A8" s="57" t="s">
        <v>187</v>
      </c>
      <c r="B8" s="198" t="s">
        <v>188</v>
      </c>
      <c r="C8" s="198"/>
      <c r="D8" s="198"/>
      <c r="E8" s="198"/>
      <c r="F8" s="198"/>
      <c r="G8" s="198"/>
      <c r="H8" s="65"/>
      <c r="W8" t="s">
        <v>189</v>
      </c>
    </row>
    <row r="9" spans="1:23" ht="45">
      <c r="A9" s="57" t="s">
        <v>168</v>
      </c>
      <c r="B9" s="66">
        <f>B11</f>
        <v>798998.1</v>
      </c>
      <c r="C9" s="66">
        <f>C11</f>
        <v>798698.1</v>
      </c>
      <c r="D9" s="66"/>
      <c r="E9" s="66">
        <f>E11</f>
        <v>39344.800000000003</v>
      </c>
      <c r="F9" s="66">
        <v>0</v>
      </c>
      <c r="G9" s="66">
        <f>G11</f>
        <v>35677.300000000003</v>
      </c>
      <c r="H9" s="66">
        <v>0</v>
      </c>
      <c r="I9" s="67"/>
      <c r="W9" t="s">
        <v>190</v>
      </c>
    </row>
    <row r="10" spans="1:23">
      <c r="A10" s="57" t="s">
        <v>169</v>
      </c>
      <c r="B10" s="66"/>
      <c r="C10" s="66"/>
      <c r="D10" s="66"/>
      <c r="E10" s="66"/>
      <c r="F10" s="66"/>
      <c r="G10" s="66"/>
      <c r="H10" s="66"/>
    </row>
    <row r="11" spans="1:23" ht="30">
      <c r="A11" s="57" t="s">
        <v>191</v>
      </c>
      <c r="B11" s="66">
        <v>798998.1</v>
      </c>
      <c r="C11" s="66">
        <v>798698.1</v>
      </c>
      <c r="D11" s="66"/>
      <c r="E11" s="66">
        <v>39344.800000000003</v>
      </c>
      <c r="F11" s="66">
        <v>0</v>
      </c>
      <c r="G11" s="66">
        <v>35677.300000000003</v>
      </c>
      <c r="H11" s="66">
        <v>0</v>
      </c>
      <c r="W11" t="s">
        <v>192</v>
      </c>
    </row>
    <row r="12" spans="1:23">
      <c r="A12" s="82" t="s">
        <v>185</v>
      </c>
      <c r="B12" s="199" t="s">
        <v>193</v>
      </c>
      <c r="C12" s="200"/>
      <c r="D12" s="200"/>
      <c r="E12" s="200"/>
      <c r="F12" s="200"/>
      <c r="G12" s="200"/>
      <c r="H12" s="201"/>
    </row>
    <row r="13" spans="1:23" ht="30">
      <c r="A13" s="57" t="s">
        <v>187</v>
      </c>
      <c r="B13" s="193" t="s">
        <v>194</v>
      </c>
      <c r="C13" s="193"/>
      <c r="D13" s="193"/>
      <c r="E13" s="193"/>
      <c r="F13" s="193"/>
      <c r="G13" s="193"/>
      <c r="H13" s="68"/>
    </row>
    <row r="14" spans="1:23" ht="45">
      <c r="A14" s="57" t="s">
        <v>168</v>
      </c>
      <c r="B14" s="66">
        <v>7902</v>
      </c>
      <c r="C14" s="66">
        <v>3041</v>
      </c>
      <c r="D14" s="69"/>
      <c r="E14" s="70">
        <v>263177.90000000002</v>
      </c>
      <c r="F14" s="70">
        <v>0</v>
      </c>
      <c r="G14" s="70">
        <f>G16</f>
        <v>183881.9</v>
      </c>
      <c r="H14" s="70">
        <v>0</v>
      </c>
      <c r="I14" s="71"/>
    </row>
    <row r="15" spans="1:23">
      <c r="A15" s="57" t="s">
        <v>169</v>
      </c>
      <c r="B15" s="66"/>
      <c r="C15" s="66"/>
      <c r="D15" s="66"/>
      <c r="E15" s="70"/>
      <c r="F15" s="70"/>
      <c r="G15" s="70"/>
      <c r="H15" s="70"/>
    </row>
    <row r="16" spans="1:23" ht="30">
      <c r="A16" s="57" t="s">
        <v>191</v>
      </c>
      <c r="B16" s="66">
        <v>7902</v>
      </c>
      <c r="C16" s="66">
        <v>3041</v>
      </c>
      <c r="D16" s="66"/>
      <c r="E16" s="70">
        <v>263177.90000000002</v>
      </c>
      <c r="F16" s="70">
        <v>0</v>
      </c>
      <c r="G16" s="70">
        <v>183881.9</v>
      </c>
      <c r="H16" s="70">
        <v>0</v>
      </c>
    </row>
    <row r="17" spans="1:10">
      <c r="A17" s="82" t="s">
        <v>195</v>
      </c>
      <c r="B17" s="190" t="s">
        <v>196</v>
      </c>
      <c r="C17" s="191"/>
      <c r="D17" s="191"/>
      <c r="E17" s="191"/>
      <c r="F17" s="191"/>
      <c r="G17" s="191"/>
      <c r="H17" s="192"/>
    </row>
    <row r="18" spans="1:10" ht="30">
      <c r="A18" s="57" t="s">
        <v>197</v>
      </c>
      <c r="B18" s="193" t="s">
        <v>194</v>
      </c>
      <c r="C18" s="193"/>
      <c r="D18" s="193"/>
      <c r="E18" s="193"/>
      <c r="F18" s="193"/>
      <c r="G18" s="193"/>
      <c r="H18" s="68"/>
    </row>
    <row r="19" spans="1:10" ht="45">
      <c r="A19" s="57" t="s">
        <v>168</v>
      </c>
      <c r="B19" s="72">
        <v>1392</v>
      </c>
      <c r="C19" s="72">
        <v>1392</v>
      </c>
      <c r="D19" s="73"/>
      <c r="E19" s="73">
        <v>36854.699999999997</v>
      </c>
      <c r="F19" s="73">
        <v>0</v>
      </c>
      <c r="G19" s="70">
        <f>G21</f>
        <v>25284.7</v>
      </c>
      <c r="H19" s="70">
        <v>0</v>
      </c>
      <c r="I19" s="74"/>
      <c r="J19" s="62"/>
    </row>
    <row r="20" spans="1:10">
      <c r="A20" s="57" t="s">
        <v>169</v>
      </c>
      <c r="B20" s="72"/>
      <c r="C20" s="72"/>
      <c r="D20" s="66"/>
      <c r="E20" s="66"/>
      <c r="F20" s="66"/>
      <c r="G20" s="70"/>
      <c r="H20" s="70"/>
    </row>
    <row r="21" spans="1:10" ht="30">
      <c r="A21" s="57" t="s">
        <v>191</v>
      </c>
      <c r="B21" s="72">
        <v>187</v>
      </c>
      <c r="C21" s="72">
        <v>187</v>
      </c>
      <c r="D21" s="73"/>
      <c r="E21" s="73">
        <v>36854.699999999997</v>
      </c>
      <c r="F21" s="73">
        <v>0</v>
      </c>
      <c r="G21" s="70">
        <v>25284.7</v>
      </c>
      <c r="H21" s="70">
        <v>0</v>
      </c>
    </row>
    <row r="22" spans="1:10">
      <c r="A22" s="82" t="s">
        <v>195</v>
      </c>
      <c r="B22" s="190" t="s">
        <v>198</v>
      </c>
      <c r="C22" s="191"/>
      <c r="D22" s="191"/>
      <c r="E22" s="191"/>
      <c r="F22" s="191"/>
      <c r="G22" s="191"/>
      <c r="H22" s="192"/>
    </row>
    <row r="23" spans="1:10" ht="30">
      <c r="A23" s="57" t="s">
        <v>187</v>
      </c>
      <c r="B23" s="193" t="s">
        <v>194</v>
      </c>
      <c r="C23" s="193"/>
      <c r="D23" s="193"/>
      <c r="E23" s="193"/>
      <c r="F23" s="193"/>
      <c r="G23" s="193"/>
      <c r="H23" s="68"/>
    </row>
    <row r="24" spans="1:10" ht="45">
      <c r="A24" s="83" t="s">
        <v>168</v>
      </c>
      <c r="B24" s="75">
        <v>19</v>
      </c>
      <c r="C24" s="75">
        <v>19</v>
      </c>
      <c r="D24" s="75"/>
      <c r="E24" s="75">
        <v>3130.4</v>
      </c>
      <c r="F24" s="75">
        <v>0</v>
      </c>
      <c r="G24" s="75">
        <f>G26</f>
        <v>1901.2</v>
      </c>
      <c r="H24" s="66">
        <v>0</v>
      </c>
      <c r="I24" s="67"/>
    </row>
    <row r="25" spans="1:10">
      <c r="A25" s="57" t="s">
        <v>169</v>
      </c>
      <c r="B25" s="66"/>
      <c r="C25" s="66"/>
      <c r="D25" s="66"/>
      <c r="E25" s="66"/>
      <c r="F25" s="66"/>
      <c r="G25" s="66"/>
      <c r="H25" s="66"/>
    </row>
    <row r="26" spans="1:10" ht="30">
      <c r="A26" s="57" t="s">
        <v>191</v>
      </c>
      <c r="B26" s="66">
        <v>19</v>
      </c>
      <c r="C26" s="66">
        <v>19</v>
      </c>
      <c r="D26" s="66"/>
      <c r="E26" s="66">
        <v>3130.4</v>
      </c>
      <c r="F26" s="66">
        <v>0</v>
      </c>
      <c r="G26" s="66">
        <v>1901.2</v>
      </c>
      <c r="H26" s="66">
        <v>0</v>
      </c>
    </row>
    <row r="27" spans="1:10">
      <c r="A27" s="82" t="s">
        <v>195</v>
      </c>
      <c r="B27" s="190" t="s">
        <v>199</v>
      </c>
      <c r="C27" s="191"/>
      <c r="D27" s="191"/>
      <c r="E27" s="191"/>
      <c r="F27" s="191"/>
      <c r="G27" s="191"/>
      <c r="H27" s="192"/>
    </row>
    <row r="28" spans="1:10" ht="30">
      <c r="A28" s="57" t="s">
        <v>187</v>
      </c>
      <c r="B28" s="187" t="s">
        <v>194</v>
      </c>
      <c r="C28" s="188"/>
      <c r="D28" s="188"/>
      <c r="E28" s="188"/>
      <c r="F28" s="188"/>
      <c r="G28" s="189"/>
      <c r="H28" s="68"/>
    </row>
    <row r="29" spans="1:10" ht="45">
      <c r="A29" s="57" t="s">
        <v>168</v>
      </c>
      <c r="B29" s="66">
        <v>3</v>
      </c>
      <c r="C29" s="66">
        <v>3</v>
      </c>
      <c r="D29" s="66"/>
      <c r="E29" s="70">
        <v>797.6</v>
      </c>
      <c r="F29" s="70">
        <v>0</v>
      </c>
      <c r="G29" s="70">
        <f>G31</f>
        <v>510.6</v>
      </c>
      <c r="H29" s="70">
        <v>0</v>
      </c>
      <c r="I29" s="67"/>
    </row>
    <row r="30" spans="1:10">
      <c r="A30" s="57" t="s">
        <v>169</v>
      </c>
      <c r="B30" s="66"/>
      <c r="C30" s="66"/>
      <c r="D30" s="66"/>
      <c r="E30" s="70"/>
      <c r="F30" s="70"/>
      <c r="G30" s="70"/>
      <c r="H30" s="70"/>
    </row>
    <row r="31" spans="1:10" ht="30">
      <c r="A31" s="57" t="s">
        <v>191</v>
      </c>
      <c r="B31" s="66">
        <v>3</v>
      </c>
      <c r="C31" s="66">
        <v>3</v>
      </c>
      <c r="D31" s="66"/>
      <c r="E31" s="70">
        <v>797.6</v>
      </c>
      <c r="F31" s="70">
        <v>0</v>
      </c>
      <c r="G31" s="70">
        <v>510.6</v>
      </c>
      <c r="H31" s="70">
        <v>0</v>
      </c>
    </row>
    <row r="32" spans="1:10">
      <c r="A32" s="82" t="s">
        <v>195</v>
      </c>
      <c r="B32" s="190" t="s">
        <v>200</v>
      </c>
      <c r="C32" s="191"/>
      <c r="D32" s="191"/>
      <c r="E32" s="191"/>
      <c r="F32" s="191"/>
      <c r="G32" s="191"/>
      <c r="H32" s="192"/>
    </row>
    <row r="33" spans="1:10" ht="30">
      <c r="A33" s="57" t="s">
        <v>187</v>
      </c>
      <c r="B33" s="187" t="s">
        <v>194</v>
      </c>
      <c r="C33" s="188"/>
      <c r="D33" s="188"/>
      <c r="E33" s="188"/>
      <c r="F33" s="188"/>
      <c r="G33" s="189"/>
      <c r="H33" s="68"/>
    </row>
    <row r="34" spans="1:10" ht="45">
      <c r="A34" s="57" t="s">
        <v>168</v>
      </c>
      <c r="B34" s="66">
        <v>14</v>
      </c>
      <c r="C34" s="66">
        <v>14</v>
      </c>
      <c r="D34" s="66"/>
      <c r="E34" s="66">
        <v>1821.5</v>
      </c>
      <c r="F34" s="66">
        <v>0</v>
      </c>
      <c r="G34" s="66">
        <f>G36</f>
        <v>1122.4000000000001</v>
      </c>
      <c r="H34" s="66">
        <v>0</v>
      </c>
      <c r="I34" s="67"/>
      <c r="J34" s="62"/>
    </row>
    <row r="35" spans="1:10">
      <c r="A35" s="57" t="s">
        <v>169</v>
      </c>
      <c r="B35" s="66"/>
      <c r="C35" s="66"/>
      <c r="D35" s="66"/>
      <c r="E35" s="66"/>
      <c r="F35" s="66"/>
      <c r="G35" s="66"/>
      <c r="H35" s="66"/>
    </row>
    <row r="36" spans="1:10" ht="30">
      <c r="A36" s="57" t="s">
        <v>191</v>
      </c>
      <c r="B36" s="66">
        <v>14</v>
      </c>
      <c r="C36" s="66">
        <v>14</v>
      </c>
      <c r="D36" s="66"/>
      <c r="E36" s="66">
        <v>1821.5</v>
      </c>
      <c r="F36" s="66">
        <v>0</v>
      </c>
      <c r="G36" s="66">
        <v>1122.4000000000001</v>
      </c>
      <c r="H36" s="66">
        <v>0</v>
      </c>
    </row>
    <row r="37" spans="1:10">
      <c r="A37" s="82" t="s">
        <v>195</v>
      </c>
      <c r="B37" s="190" t="s">
        <v>201</v>
      </c>
      <c r="C37" s="191"/>
      <c r="D37" s="191"/>
      <c r="E37" s="191"/>
      <c r="F37" s="191"/>
      <c r="G37" s="191"/>
      <c r="H37" s="192"/>
    </row>
    <row r="38" spans="1:10" ht="30">
      <c r="A38" s="57" t="s">
        <v>187</v>
      </c>
      <c r="B38" s="187" t="s">
        <v>194</v>
      </c>
      <c r="C38" s="188"/>
      <c r="D38" s="188"/>
      <c r="E38" s="188"/>
      <c r="F38" s="188"/>
      <c r="G38" s="189"/>
      <c r="H38" s="68"/>
    </row>
    <row r="39" spans="1:10" ht="45">
      <c r="A39" s="57" t="s">
        <v>168</v>
      </c>
      <c r="B39" s="66">
        <v>1</v>
      </c>
      <c r="C39" s="66">
        <v>1</v>
      </c>
      <c r="D39" s="66"/>
      <c r="E39" s="66">
        <v>403.6</v>
      </c>
      <c r="F39" s="66">
        <v>0</v>
      </c>
      <c r="G39" s="66">
        <f>G41</f>
        <v>229.5</v>
      </c>
      <c r="H39" s="66">
        <v>0</v>
      </c>
      <c r="I39" s="67"/>
      <c r="J39" s="62"/>
    </row>
    <row r="40" spans="1:10">
      <c r="A40" s="57" t="s">
        <v>169</v>
      </c>
      <c r="B40" s="66"/>
      <c r="C40" s="66"/>
      <c r="D40" s="66"/>
      <c r="E40" s="66"/>
      <c r="F40" s="66"/>
      <c r="G40" s="70"/>
      <c r="H40" s="70"/>
    </row>
    <row r="41" spans="1:10" ht="30">
      <c r="A41" s="57" t="s">
        <v>191</v>
      </c>
      <c r="B41" s="66">
        <v>1</v>
      </c>
      <c r="C41" s="66">
        <v>1</v>
      </c>
      <c r="D41" s="66"/>
      <c r="E41" s="66">
        <v>403.6</v>
      </c>
      <c r="F41" s="66">
        <v>0</v>
      </c>
      <c r="G41" s="66">
        <v>229.5</v>
      </c>
      <c r="H41" s="66">
        <v>0</v>
      </c>
    </row>
    <row r="42" spans="1:10" ht="92.25" customHeight="1">
      <c r="A42" s="82" t="s">
        <v>195</v>
      </c>
      <c r="B42" s="190" t="s">
        <v>202</v>
      </c>
      <c r="C42" s="191"/>
      <c r="D42" s="191"/>
      <c r="E42" s="191"/>
      <c r="F42" s="191"/>
      <c r="G42" s="191"/>
      <c r="H42" s="192"/>
    </row>
    <row r="43" spans="1:10" ht="30">
      <c r="A43" s="57" t="s">
        <v>203</v>
      </c>
      <c r="B43" s="187" t="s">
        <v>194</v>
      </c>
      <c r="C43" s="188"/>
      <c r="D43" s="188"/>
      <c r="E43" s="188"/>
      <c r="F43" s="188"/>
      <c r="G43" s="189"/>
      <c r="H43" s="68"/>
    </row>
    <row r="44" spans="1:10" ht="45">
      <c r="A44" s="57" t="s">
        <v>168</v>
      </c>
      <c r="B44" s="76" t="s">
        <v>204</v>
      </c>
      <c r="C44" s="76" t="s">
        <v>204</v>
      </c>
      <c r="D44" s="66"/>
      <c r="E44" s="70">
        <v>1965.1</v>
      </c>
      <c r="F44" s="70">
        <v>0</v>
      </c>
      <c r="G44" s="70">
        <f>G46</f>
        <v>1331</v>
      </c>
      <c r="H44" s="70">
        <v>0</v>
      </c>
    </row>
    <row r="45" spans="1:10">
      <c r="A45" s="57" t="s">
        <v>169</v>
      </c>
      <c r="B45" s="76"/>
      <c r="C45" s="76"/>
      <c r="D45" s="66"/>
      <c r="E45" s="66"/>
      <c r="F45" s="66"/>
      <c r="G45" s="70"/>
      <c r="H45" s="70"/>
    </row>
    <row r="46" spans="1:10" ht="30">
      <c r="A46" s="57" t="s">
        <v>191</v>
      </c>
      <c r="B46" s="76" t="s">
        <v>204</v>
      </c>
      <c r="C46" s="76" t="s">
        <v>204</v>
      </c>
      <c r="D46" s="66"/>
      <c r="E46" s="70">
        <v>1965.1</v>
      </c>
      <c r="F46" s="70">
        <v>0</v>
      </c>
      <c r="G46" s="70">
        <v>1331</v>
      </c>
      <c r="H46" s="70">
        <v>0</v>
      </c>
    </row>
    <row r="47" spans="1:10" ht="81" customHeight="1">
      <c r="A47" s="82" t="s">
        <v>195</v>
      </c>
      <c r="B47" s="190" t="s">
        <v>205</v>
      </c>
      <c r="C47" s="191"/>
      <c r="D47" s="191"/>
      <c r="E47" s="191"/>
      <c r="F47" s="191"/>
      <c r="G47" s="191"/>
      <c r="H47" s="192"/>
    </row>
    <row r="48" spans="1:10" ht="30">
      <c r="A48" s="57" t="s">
        <v>187</v>
      </c>
      <c r="B48" s="187" t="s">
        <v>194</v>
      </c>
      <c r="C48" s="188"/>
      <c r="D48" s="188"/>
      <c r="E48" s="188"/>
      <c r="F48" s="188"/>
      <c r="G48" s="189"/>
      <c r="H48" s="68"/>
    </row>
    <row r="49" spans="1:10" ht="45">
      <c r="A49" s="57" t="s">
        <v>168</v>
      </c>
      <c r="B49" s="66">
        <v>108</v>
      </c>
      <c r="C49" s="66">
        <v>108</v>
      </c>
      <c r="D49" s="66"/>
      <c r="E49" s="70">
        <v>8858.7000000000007</v>
      </c>
      <c r="F49" s="70">
        <v>0</v>
      </c>
      <c r="G49" s="70">
        <f>G51</f>
        <v>6075</v>
      </c>
      <c r="H49" s="70">
        <v>0</v>
      </c>
      <c r="I49" s="77"/>
      <c r="J49" s="62"/>
    </row>
    <row r="50" spans="1:10">
      <c r="A50" s="57" t="s">
        <v>169</v>
      </c>
      <c r="B50" s="66"/>
      <c r="C50" s="66"/>
      <c r="D50" s="66"/>
      <c r="E50" s="70"/>
      <c r="F50" s="70"/>
      <c r="G50" s="70"/>
      <c r="H50" s="70"/>
    </row>
    <row r="51" spans="1:10" ht="30">
      <c r="A51" s="57" t="s">
        <v>191</v>
      </c>
      <c r="B51" s="66">
        <v>108</v>
      </c>
      <c r="C51" s="66">
        <v>108</v>
      </c>
      <c r="D51" s="66"/>
      <c r="E51" s="70">
        <v>8858.7000000000007</v>
      </c>
      <c r="F51" s="70">
        <v>0</v>
      </c>
      <c r="G51" s="70">
        <v>6075</v>
      </c>
      <c r="H51" s="70">
        <v>0</v>
      </c>
    </row>
    <row r="52" spans="1:10">
      <c r="A52" s="82" t="s">
        <v>165</v>
      </c>
      <c r="B52" s="190" t="s">
        <v>206</v>
      </c>
      <c r="C52" s="191"/>
      <c r="D52" s="191"/>
      <c r="E52" s="191"/>
      <c r="F52" s="191"/>
      <c r="G52" s="191"/>
      <c r="H52" s="192"/>
    </row>
    <row r="53" spans="1:10" ht="30">
      <c r="A53" s="57" t="s">
        <v>207</v>
      </c>
      <c r="B53" s="187"/>
      <c r="C53" s="188"/>
      <c r="D53" s="188"/>
      <c r="E53" s="188"/>
      <c r="F53" s="188"/>
      <c r="G53" s="189"/>
      <c r="H53" s="68"/>
    </row>
    <row r="54" spans="1:10" ht="45">
      <c r="A54" s="57" t="s">
        <v>168</v>
      </c>
      <c r="B54" s="66" t="s">
        <v>172</v>
      </c>
      <c r="C54" s="66" t="s">
        <v>172</v>
      </c>
      <c r="D54" s="66"/>
      <c r="E54" s="70">
        <v>1397</v>
      </c>
      <c r="F54" s="70">
        <v>0</v>
      </c>
      <c r="G54" s="70">
        <f>G56</f>
        <v>1006.2</v>
      </c>
      <c r="H54" s="70">
        <v>0</v>
      </c>
      <c r="I54" s="62"/>
    </row>
    <row r="55" spans="1:10">
      <c r="A55" s="57" t="s">
        <v>169</v>
      </c>
      <c r="B55" s="66"/>
      <c r="C55" s="66"/>
      <c r="D55" s="66"/>
      <c r="E55" s="70"/>
      <c r="F55" s="70"/>
      <c r="G55" s="70"/>
      <c r="H55" s="70"/>
    </row>
    <row r="56" spans="1:10" ht="30">
      <c r="A56" s="57" t="s">
        <v>191</v>
      </c>
      <c r="B56" s="66" t="s">
        <v>172</v>
      </c>
      <c r="C56" s="66" t="s">
        <v>172</v>
      </c>
      <c r="D56" s="66"/>
      <c r="E56" s="70">
        <v>1397</v>
      </c>
      <c r="F56" s="70">
        <v>0</v>
      </c>
      <c r="G56" s="70">
        <v>1006.2</v>
      </c>
      <c r="H56" s="70">
        <v>0</v>
      </c>
    </row>
    <row r="57" spans="1:10">
      <c r="A57" s="82" t="s">
        <v>165</v>
      </c>
      <c r="B57" s="190" t="s">
        <v>208</v>
      </c>
      <c r="C57" s="191"/>
      <c r="D57" s="191"/>
      <c r="E57" s="191"/>
      <c r="F57" s="191"/>
      <c r="G57" s="191"/>
      <c r="H57" s="192"/>
    </row>
    <row r="58" spans="1:10" ht="30">
      <c r="A58" s="57" t="s">
        <v>207</v>
      </c>
      <c r="B58" s="187"/>
      <c r="C58" s="188"/>
      <c r="D58" s="188"/>
      <c r="E58" s="188"/>
      <c r="F58" s="188"/>
      <c r="G58" s="189"/>
      <c r="H58" s="68"/>
    </row>
    <row r="59" spans="1:10" ht="45">
      <c r="A59" s="57" t="s">
        <v>168</v>
      </c>
      <c r="B59" s="66" t="s">
        <v>172</v>
      </c>
      <c r="C59" s="66" t="s">
        <v>172</v>
      </c>
      <c r="D59" s="66"/>
      <c r="E59" s="70">
        <v>15348.7</v>
      </c>
      <c r="F59" s="70">
        <v>0</v>
      </c>
      <c r="G59" s="70">
        <f>G61</f>
        <v>12795.9</v>
      </c>
      <c r="H59" s="70">
        <v>0</v>
      </c>
      <c r="I59" s="62"/>
    </row>
    <row r="60" spans="1:10">
      <c r="A60" s="57" t="s">
        <v>169</v>
      </c>
      <c r="B60" s="66"/>
      <c r="C60" s="66"/>
      <c r="D60" s="66"/>
      <c r="E60" s="70"/>
      <c r="F60" s="70"/>
      <c r="G60" s="70"/>
      <c r="H60" s="70"/>
    </row>
    <row r="61" spans="1:10" ht="30">
      <c r="A61" s="57" t="s">
        <v>191</v>
      </c>
      <c r="B61" s="66" t="s">
        <v>172</v>
      </c>
      <c r="C61" s="66" t="s">
        <v>172</v>
      </c>
      <c r="D61" s="66"/>
      <c r="E61" s="70">
        <v>15348.7</v>
      </c>
      <c r="F61" s="70">
        <v>0</v>
      </c>
      <c r="G61" s="70">
        <v>12795.9</v>
      </c>
      <c r="H61" s="70">
        <v>0</v>
      </c>
    </row>
    <row r="62" spans="1:10" ht="43.5" customHeight="1">
      <c r="A62" s="82" t="s">
        <v>165</v>
      </c>
      <c r="B62" s="190" t="s">
        <v>209</v>
      </c>
      <c r="C62" s="191"/>
      <c r="D62" s="191"/>
      <c r="E62" s="191"/>
      <c r="F62" s="191"/>
      <c r="G62" s="191"/>
      <c r="H62" s="192"/>
    </row>
    <row r="63" spans="1:10" ht="30">
      <c r="A63" s="57" t="s">
        <v>210</v>
      </c>
      <c r="B63" s="187"/>
      <c r="C63" s="188"/>
      <c r="D63" s="188"/>
      <c r="E63" s="188"/>
      <c r="F63" s="188"/>
      <c r="G63" s="189"/>
      <c r="H63" s="68"/>
    </row>
    <row r="64" spans="1:10" ht="45">
      <c r="A64" s="57" t="s">
        <v>168</v>
      </c>
      <c r="B64" s="66">
        <v>4</v>
      </c>
      <c r="C64" s="66">
        <v>2</v>
      </c>
      <c r="D64" s="66"/>
      <c r="E64" s="70">
        <v>5226</v>
      </c>
      <c r="F64" s="70">
        <v>0</v>
      </c>
      <c r="G64" s="70">
        <f>G66</f>
        <v>3919.5</v>
      </c>
      <c r="H64" s="70">
        <v>0</v>
      </c>
      <c r="I64" s="62"/>
    </row>
    <row r="65" spans="1:10">
      <c r="A65" s="57" t="s">
        <v>169</v>
      </c>
      <c r="B65" s="66"/>
      <c r="C65" s="66"/>
      <c r="D65" s="66"/>
      <c r="E65" s="70"/>
      <c r="F65" s="70"/>
      <c r="G65" s="70"/>
      <c r="H65" s="70"/>
    </row>
    <row r="66" spans="1:10" ht="30">
      <c r="A66" s="57" t="s">
        <v>191</v>
      </c>
      <c r="B66" s="66">
        <v>4</v>
      </c>
      <c r="C66" s="66">
        <v>2</v>
      </c>
      <c r="D66" s="66"/>
      <c r="E66" s="70">
        <v>5226</v>
      </c>
      <c r="F66" s="70">
        <v>0</v>
      </c>
      <c r="G66" s="70">
        <v>3919.5</v>
      </c>
      <c r="H66" s="70">
        <v>0</v>
      </c>
    </row>
    <row r="67" spans="1:10" ht="36" customHeight="1">
      <c r="A67" s="82" t="s">
        <v>165</v>
      </c>
      <c r="B67" s="190" t="s">
        <v>211</v>
      </c>
      <c r="C67" s="191"/>
      <c r="D67" s="191"/>
      <c r="E67" s="191"/>
      <c r="F67" s="191"/>
      <c r="G67" s="191"/>
      <c r="H67" s="192"/>
    </row>
    <row r="68" spans="1:10" ht="30">
      <c r="A68" s="57" t="s">
        <v>212</v>
      </c>
      <c r="B68" s="187" t="s">
        <v>194</v>
      </c>
      <c r="C68" s="188"/>
      <c r="D68" s="188"/>
      <c r="E68" s="188"/>
      <c r="F68" s="188"/>
      <c r="G68" s="189"/>
      <c r="H68" s="68"/>
    </row>
    <row r="69" spans="1:10" ht="45">
      <c r="A69" s="57" t="s">
        <v>168</v>
      </c>
      <c r="B69" s="66">
        <v>4920</v>
      </c>
      <c r="C69" s="66">
        <v>0</v>
      </c>
      <c r="D69" s="66"/>
      <c r="E69" s="70">
        <v>25893.5</v>
      </c>
      <c r="F69" s="70">
        <v>0</v>
      </c>
      <c r="G69" s="70">
        <f>G71</f>
        <v>18776.009999999998</v>
      </c>
      <c r="H69" s="70">
        <v>0</v>
      </c>
      <c r="I69" s="62"/>
    </row>
    <row r="70" spans="1:10">
      <c r="A70" s="57" t="s">
        <v>169</v>
      </c>
      <c r="B70" s="66"/>
      <c r="C70" s="66"/>
      <c r="D70" s="66"/>
      <c r="E70" s="70"/>
      <c r="F70" s="70"/>
      <c r="G70" s="70"/>
      <c r="H70" s="70"/>
    </row>
    <row r="71" spans="1:10" ht="30">
      <c r="A71" s="57" t="s">
        <v>191</v>
      </c>
      <c r="B71" s="66">
        <v>4920</v>
      </c>
      <c r="C71" s="66">
        <v>0</v>
      </c>
      <c r="D71" s="66"/>
      <c r="E71" s="70">
        <v>25893.5</v>
      </c>
      <c r="F71" s="70">
        <v>0</v>
      </c>
      <c r="G71" s="70">
        <v>18776.009999999998</v>
      </c>
      <c r="H71" s="70">
        <v>0</v>
      </c>
    </row>
    <row r="72" spans="1:10">
      <c r="A72" s="82" t="s">
        <v>165</v>
      </c>
      <c r="B72" s="190" t="s">
        <v>213</v>
      </c>
      <c r="C72" s="191"/>
      <c r="D72" s="191"/>
      <c r="E72" s="191"/>
      <c r="F72" s="191"/>
      <c r="G72" s="191"/>
      <c r="H72" s="192"/>
    </row>
    <row r="73" spans="1:10" ht="30">
      <c r="A73" s="57" t="s">
        <v>207</v>
      </c>
      <c r="B73" s="187"/>
      <c r="C73" s="188"/>
      <c r="D73" s="188"/>
      <c r="E73" s="188"/>
      <c r="F73" s="188"/>
      <c r="G73" s="189"/>
      <c r="H73" s="68"/>
    </row>
    <row r="74" spans="1:10" ht="45">
      <c r="A74" s="57" t="s">
        <v>168</v>
      </c>
      <c r="B74" s="66">
        <v>737</v>
      </c>
      <c r="C74" s="66" t="s">
        <v>172</v>
      </c>
      <c r="D74" s="66"/>
      <c r="E74" s="70">
        <f>E76+E77</f>
        <v>70347.399999999994</v>
      </c>
      <c r="F74" s="70">
        <v>0</v>
      </c>
      <c r="G74" s="70">
        <f>G76+G77</f>
        <v>48634.400000000001</v>
      </c>
      <c r="H74" s="70">
        <v>0</v>
      </c>
      <c r="I74" s="77"/>
      <c r="J74" s="62"/>
    </row>
    <row r="75" spans="1:10">
      <c r="A75" s="57" t="s">
        <v>169</v>
      </c>
      <c r="B75" s="66"/>
      <c r="C75" s="66"/>
      <c r="D75" s="66"/>
      <c r="E75" s="70"/>
      <c r="F75" s="70"/>
      <c r="G75" s="70" t="s">
        <v>214</v>
      </c>
      <c r="H75" s="70"/>
    </row>
    <row r="76" spans="1:10" ht="45">
      <c r="A76" s="57" t="s">
        <v>215</v>
      </c>
      <c r="B76" s="66"/>
      <c r="C76" s="66"/>
      <c r="D76" s="66"/>
      <c r="E76" s="70">
        <v>10000</v>
      </c>
      <c r="F76" s="70">
        <v>0</v>
      </c>
      <c r="G76" s="70">
        <v>7794.4</v>
      </c>
      <c r="H76" s="70">
        <v>0</v>
      </c>
    </row>
    <row r="77" spans="1:10" ht="30">
      <c r="A77" s="57" t="s">
        <v>191</v>
      </c>
      <c r="B77" s="66">
        <v>737</v>
      </c>
      <c r="C77" s="66" t="s">
        <v>172</v>
      </c>
      <c r="D77" s="66"/>
      <c r="E77" s="70">
        <v>60347.4</v>
      </c>
      <c r="F77" s="70">
        <v>0</v>
      </c>
      <c r="G77" s="70">
        <f>41280.8-440.8</f>
        <v>40840</v>
      </c>
      <c r="H77" s="70">
        <v>0</v>
      </c>
      <c r="I77" s="77"/>
      <c r="J77" s="62"/>
    </row>
    <row r="78" spans="1:10">
      <c r="A78" s="82" t="s">
        <v>165</v>
      </c>
      <c r="B78" s="190" t="s">
        <v>216</v>
      </c>
      <c r="C78" s="191"/>
      <c r="D78" s="191"/>
      <c r="E78" s="191"/>
      <c r="F78" s="191"/>
      <c r="G78" s="191"/>
      <c r="H78" s="192"/>
    </row>
    <row r="79" spans="1:10" ht="30">
      <c r="A79" s="57" t="s">
        <v>207</v>
      </c>
      <c r="B79" s="187"/>
      <c r="C79" s="188"/>
      <c r="D79" s="188"/>
      <c r="E79" s="188"/>
      <c r="F79" s="188"/>
      <c r="G79" s="189"/>
      <c r="H79" s="68"/>
    </row>
    <row r="80" spans="1:10" ht="30">
      <c r="A80" s="57" t="s">
        <v>217</v>
      </c>
      <c r="B80" s="66" t="s">
        <v>172</v>
      </c>
      <c r="C80" s="66" t="s">
        <v>172</v>
      </c>
      <c r="D80" s="66"/>
      <c r="E80" s="70">
        <f>E82</f>
        <v>4497.8999999999996</v>
      </c>
      <c r="F80" s="70">
        <v>0</v>
      </c>
      <c r="G80" s="70">
        <f>G82</f>
        <v>3507.3</v>
      </c>
      <c r="H80" s="70">
        <v>0</v>
      </c>
      <c r="I80" s="62"/>
    </row>
    <row r="81" spans="1:8">
      <c r="A81" s="57" t="s">
        <v>169</v>
      </c>
      <c r="B81" s="66"/>
      <c r="C81" s="66"/>
      <c r="D81" s="66"/>
      <c r="E81" s="70"/>
      <c r="F81" s="70"/>
      <c r="G81" s="70"/>
      <c r="H81" s="70"/>
    </row>
    <row r="82" spans="1:8" ht="30">
      <c r="A82" s="57" t="s">
        <v>191</v>
      </c>
      <c r="B82" s="66" t="s">
        <v>172</v>
      </c>
      <c r="C82" s="66" t="s">
        <v>172</v>
      </c>
      <c r="D82" s="66"/>
      <c r="E82" s="70">
        <v>4497.8999999999996</v>
      </c>
      <c r="F82" s="70">
        <v>0</v>
      </c>
      <c r="G82" s="70">
        <v>3507.3</v>
      </c>
      <c r="H82" s="70">
        <v>0</v>
      </c>
    </row>
    <row r="83" spans="1:8" s="80" customFormat="1">
      <c r="A83" s="84" t="s">
        <v>218</v>
      </c>
      <c r="B83" s="78"/>
      <c r="C83" s="78"/>
      <c r="D83" s="78"/>
      <c r="E83" s="207">
        <f>E9+E14+E19+E24+E29+E34+E39+E44+E49+E54+E59+E64+E69+E74+E80</f>
        <v>479064.80000000005</v>
      </c>
      <c r="F83" s="79">
        <f>F9+F14+F19+F24+F29+F34+F39+F44+F49+F54+F59+F64+F69+F74+F80</f>
        <v>0</v>
      </c>
      <c r="G83" s="79">
        <f>G9+G14+G19+G24+G29+G34+G39+G44+G49+G54+G59+G64+G69+G74+G80</f>
        <v>344652.91000000009</v>
      </c>
      <c r="H83" s="79">
        <f>H9+H14+H19+H24+H29+H34+H39+H44+H49+H54+H59+H64+H69+H74+H80</f>
        <v>0</v>
      </c>
    </row>
    <row r="84" spans="1:8" ht="45">
      <c r="A84" s="57" t="s">
        <v>219</v>
      </c>
      <c r="B84" s="66" t="s">
        <v>172</v>
      </c>
      <c r="C84" s="66" t="s">
        <v>172</v>
      </c>
      <c r="D84" s="66"/>
      <c r="E84" s="66">
        <v>26969.3</v>
      </c>
      <c r="F84" s="66">
        <v>0</v>
      </c>
      <c r="G84" s="66">
        <v>24403.7</v>
      </c>
      <c r="H84" s="66">
        <v>0</v>
      </c>
    </row>
    <row r="85" spans="1:8" ht="105">
      <c r="A85" s="69" t="s">
        <v>220</v>
      </c>
      <c r="B85" s="66" t="s">
        <v>172</v>
      </c>
      <c r="C85" s="66" t="s">
        <v>172</v>
      </c>
      <c r="D85" s="66"/>
      <c r="E85" s="66">
        <v>8418.7999999999993</v>
      </c>
      <c r="F85" s="66">
        <v>0</v>
      </c>
      <c r="G85" s="66">
        <v>5329.7</v>
      </c>
      <c r="H85" s="66">
        <v>0</v>
      </c>
    </row>
    <row r="86" spans="1:8">
      <c r="A86" s="84" t="s">
        <v>221</v>
      </c>
      <c r="B86" s="78"/>
      <c r="C86" s="78"/>
      <c r="D86" s="78"/>
      <c r="E86" s="207">
        <f>E83+E84+E85</f>
        <v>514452.9</v>
      </c>
      <c r="F86" s="79">
        <f>F83+F84+F85</f>
        <v>0</v>
      </c>
      <c r="G86" s="79">
        <f>G83+G84+G85</f>
        <v>374386.31000000011</v>
      </c>
      <c r="H86" s="79">
        <f>H83+H84+H85</f>
        <v>0</v>
      </c>
    </row>
    <row r="87" spans="1:8">
      <c r="B87" s="81"/>
      <c r="C87" s="81"/>
      <c r="D87" s="81"/>
      <c r="E87" s="81"/>
      <c r="F87" s="81"/>
      <c r="G87" s="81"/>
      <c r="H87" s="81"/>
    </row>
  </sheetData>
  <mergeCells count="40">
    <mergeCell ref="A1:H2"/>
    <mergeCell ref="A3:A5"/>
    <mergeCell ref="B3:C3"/>
    <mergeCell ref="D3:D5"/>
    <mergeCell ref="E3:H3"/>
    <mergeCell ref="B4:B5"/>
    <mergeCell ref="C4:C5"/>
    <mergeCell ref="E4:F4"/>
    <mergeCell ref="G4:H4"/>
    <mergeCell ref="B32:H32"/>
    <mergeCell ref="A6:H6"/>
    <mergeCell ref="B7:H7"/>
    <mergeCell ref="B8:G8"/>
    <mergeCell ref="B12:H12"/>
    <mergeCell ref="B13:G13"/>
    <mergeCell ref="B17:H17"/>
    <mergeCell ref="B18:G18"/>
    <mergeCell ref="B22:H22"/>
    <mergeCell ref="B23:G23"/>
    <mergeCell ref="B27:H27"/>
    <mergeCell ref="B28:G28"/>
    <mergeCell ref="B62:H62"/>
    <mergeCell ref="B33:G33"/>
    <mergeCell ref="B37:H37"/>
    <mergeCell ref="B38:G38"/>
    <mergeCell ref="B42:H42"/>
    <mergeCell ref="B43:G43"/>
    <mergeCell ref="B47:H47"/>
    <mergeCell ref="B48:G48"/>
    <mergeCell ref="B52:H52"/>
    <mergeCell ref="B53:G53"/>
    <mergeCell ref="B57:H57"/>
    <mergeCell ref="B58:G58"/>
    <mergeCell ref="B79:G79"/>
    <mergeCell ref="B63:G63"/>
    <mergeCell ref="B67:H67"/>
    <mergeCell ref="B68:G68"/>
    <mergeCell ref="B72:H72"/>
    <mergeCell ref="B73:G73"/>
    <mergeCell ref="B78:H7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прил16 за 9 мес.17г.</vt:lpstr>
      <vt:lpstr>пр.17 молод.пол.за 9 мес17г.</vt:lpstr>
      <vt:lpstr>пр.17 тур.за 9 мес.17г.</vt:lpstr>
      <vt:lpstr>пр.17 ФКС 9 мес.17г.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2017-10-16T06:30:46Z</dcterms:modified>
</cp:coreProperties>
</file>