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3" activeTab="6"/>
  </bookViews>
  <sheets>
    <sheet name="17ф.ФКС -21г.за9мес." sheetId="1" r:id="rId1"/>
    <sheet name="17ф.ФКС-21г.за6мес." sheetId="2" r:id="rId2"/>
    <sheet name="17ф.МОЛ.П.-21г.за9мес" sheetId="3" r:id="rId3"/>
    <sheet name="17ф.МОЛ.П.-21г.за 6мес." sheetId="4" r:id="rId4"/>
    <sheet name="16ф.ФКС-21г.за9мес." sheetId="5" r:id="rId5"/>
    <sheet name="16ф.ФКС-21Г.за6мес." sheetId="6" r:id="rId6"/>
    <sheet name="16ф.ПАТР-21г.за9мес." sheetId="7" r:id="rId7"/>
    <sheet name="16ф.ПАТР-21г.за6мес." sheetId="8" r:id="rId8"/>
  </sheets>
  <definedNames/>
  <calcPr fullCalcOnLoad="1"/>
</workbook>
</file>

<file path=xl/sharedStrings.xml><?xml version="1.0" encoding="utf-8"?>
<sst xmlns="http://schemas.openxmlformats.org/spreadsheetml/2006/main" count="3788" uniqueCount="322">
  <si>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</si>
  <si>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6 месяцев 2021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</si>
  <si>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</si>
  <si>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</si>
  <si>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</si>
  <si>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</si>
  <si>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</si>
  <si>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</si>
  <si>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</si>
  <si>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</si>
  <si>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</si>
  <si>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</si>
  <si>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</si>
  <si>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</si>
  <si>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</si>
  <si>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</si>
  <si>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</si>
  <si>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</si>
  <si>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</si>
  <si>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</si>
  <si>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</si>
  <si>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</si>
  <si>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</si>
  <si>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</si>
  <si>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</si>
  <si>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</si>
  <si>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</si>
  <si>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</si>
  <si>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26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</si>
  <si>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</si>
  <si>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</si>
  <si>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</si>
  <si>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</si>
  <si>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-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</si>
  <si>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</si>
  <si>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</si>
  <si>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</si>
  <si>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</si>
  <si>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</si>
  <si>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</si>
  <si>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</si>
  <si>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</si>
  <si>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</si>
  <si>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</si>
  <si>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</si>
  <si>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</si>
  <si>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</si>
  <si>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</si>
  <si>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6 месяцев 2021 года (молодежная политика) </t>
  </si>
  <si>
    <t>Причина отклонений</t>
  </si>
  <si>
    <t>в том числе за счет целевыз средств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</si>
  <si>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</si>
  <si>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</si>
  <si>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</si>
  <si>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</si>
  <si>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</si>
  <si>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</si>
  <si>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</si>
  <si>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</si>
  <si>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2 квартал 2021г.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</si>
  <si>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</si>
  <si>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</si>
  <si>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</si>
  <si>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</si>
  <si>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</si>
  <si>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</si>
  <si>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</si>
  <si>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</si>
  <si>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</si>
  <si>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</si>
  <si>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</si>
  <si>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</si>
  <si>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</si>
  <si>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</si>
  <si>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</si>
  <si>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</si>
  <si>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</si>
  <si>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</si>
  <si>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</si>
  <si>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</si>
  <si>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</si>
  <si>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</si>
  <si>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</si>
  <si>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</si>
  <si>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</si>
  <si>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</si>
  <si>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</si>
  <si>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</si>
  <si>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</si>
  <si>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</si>
  <si>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</si>
  <si>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</si>
  <si>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</si>
  <si>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</si>
  <si>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</si>
  <si>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</si>
  <si>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</si>
  <si>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</si>
  <si>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</si>
  <si>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</si>
  <si>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</si>
  <si>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</si>
  <si>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</si>
  <si>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</si>
  <si>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</si>
  <si>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</si>
  <si>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</si>
  <si>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</si>
  <si>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</si>
  <si>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</si>
  <si>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1.3.6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</si>
  <si>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</si>
  <si>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</si>
  <si>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</si>
  <si>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</si>
  <si>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</si>
  <si>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</si>
  <si>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</si>
  <si>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</si>
  <si>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</si>
  <si>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</si>
  <si>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</si>
  <si>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</si>
  <si>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</si>
  <si>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</si>
  <si>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</si>
  <si>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</si>
  <si>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</si>
  <si>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</si>
  <si>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</si>
  <si>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</si>
  <si>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</si>
  <si>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</si>
  <si>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</si>
  <si>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</si>
  <si>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</si>
  <si>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совершенствование спортивной подготовки по хоккею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</si>
  <si>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</si>
  <si>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</si>
  <si>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</si>
  <si>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</si>
  <si>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</si>
  <si>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</si>
  <si>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</si>
  <si>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</si>
  <si>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</si>
  <si>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</si>
  <si>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</si>
  <si>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</si>
  <si>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</si>
  <si>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</si>
  <si>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</si>
  <si>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</si>
  <si>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</si>
  <si>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</si>
  <si>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</si>
  <si>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</si>
  <si>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</si>
  <si>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</si>
  <si>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</si>
  <si>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</si>
  <si>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</si>
  <si>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</si>
  <si>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</si>
  <si>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</si>
  <si>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</si>
  <si>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</si>
  <si>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</si>
  <si>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</si>
  <si>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</si>
  <si>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>Региональный проект 3.2 "Социальная активность"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</si>
  <si>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</si>
  <si>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</si>
  <si>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</si>
  <si>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</si>
  <si>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</si>
  <si>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</si>
  <si>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объектов физической культуры и спорта</t>
  </si>
  <si>
    <t>Министерство молодежной политики и спорта Саратовской области</t>
  </si>
  <si>
    <t>Основное мероприятие 4.7. "Укрепление материально технической базы государственных учреждений"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</si>
  <si>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</si>
  <si>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</si>
  <si>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</si>
  <si>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</si>
  <si>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</si>
  <si>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</si>
  <si>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</si>
  <si>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</si>
  <si>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</si>
  <si>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 Закупка спортивно-технологического оборудования для создания малых спортивных площадок 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</si>
  <si>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</si>
  <si>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</si>
  <si>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 Реконструкция стадиона "Старт" в г.Маркс</t>
  </si>
  <si>
    <t xml:space="preserve"> Строительство футбольного поля с устройством универсальной спортивной площадки в г. Петровске Саратовской области</t>
  </si>
  <si>
    <t xml:space="preserve"> Реконструкция стадиона, расположенного по адресу: г. Ртищево, ул.Железнодорожная, 72 "Б"</t>
  </si>
  <si>
    <t xml:space="preserve"> Строительство бассейна по адресу: Саратовская область, Перелюбский район, с. Перелюб, ул. Чкаловская, 59 "А"
</t>
  </si>
  <si>
    <t>за счет остатка субсидии из федерального бюджета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</si>
  <si>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</si>
  <si>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</si>
  <si>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 2 КВАРТАЛ 2021г.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</si>
  <si>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</si>
  <si>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</si>
  <si>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</si>
  <si>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</si>
  <si>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</si>
  <si>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</si>
  <si>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</si>
  <si>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</si>
  <si>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</si>
  <si>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</si>
  <si>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</si>
  <si>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</si>
  <si>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политики, спорта и туризма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</si>
  <si>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</si>
  <si>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</si>
  <si>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</si>
  <si>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</si>
  <si>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</si>
  <si>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</si>
  <si>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</si>
  <si>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</si>
  <si>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</si>
  <si>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</si>
  <si>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</si>
  <si>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</si>
  <si>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</si>
  <si>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</si>
  <si>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</si>
  <si>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</si>
  <si>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</si>
  <si>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</si>
  <si>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</si>
  <si>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</si>
  <si>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</si>
  <si>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</si>
  <si>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</si>
  <si>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</si>
  <si>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</si>
  <si>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</si>
  <si>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</si>
  <si>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</si>
  <si>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</si>
  <si>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</si>
  <si>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</si>
  <si>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</si>
  <si>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</si>
  <si>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</si>
  <si>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</si>
  <si>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</si>
  <si>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</si>
  <si>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</si>
  <si>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</si>
  <si>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</si>
  <si>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</si>
  <si>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</si>
  <si>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</si>
  <si>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</si>
  <si>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</si>
  <si>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</si>
  <si>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</si>
  <si>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</si>
  <si>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</si>
  <si>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</si>
  <si>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</si>
  <si>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</si>
  <si>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</si>
  <si>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</si>
  <si>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</si>
  <si>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</si>
  <si>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</si>
  <si>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</si>
  <si>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</si>
  <si>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</si>
  <si>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</si>
  <si>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</si>
  <si>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</si>
  <si>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</si>
  <si>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</si>
  <si>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</si>
  <si>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</si>
  <si>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</si>
  <si>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</si>
  <si>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</si>
  <si>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</si>
  <si>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</si>
  <si>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</si>
  <si>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</si>
  <si>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</si>
  <si>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</si>
  <si>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</si>
  <si>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</si>
  <si>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</si>
  <si>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</si>
  <si>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</si>
  <si>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</si>
  <si>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</si>
  <si>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</si>
  <si>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</si>
  <si>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</si>
  <si>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</si>
  <si>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</si>
  <si>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</si>
  <si>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</si>
  <si>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</si>
  <si>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</si>
  <si>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</si>
  <si>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</si>
  <si>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</si>
  <si>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</si>
  <si>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</si>
  <si>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</si>
  <si>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</si>
  <si>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</si>
  <si>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</si>
  <si>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</si>
  <si>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Контрольное событие 2.2.10 Субсидия автономной некоммерческой организации "Туристсткий информационный центр Саратовской области"</t>
  </si>
  <si>
    <t xml:space="preserve">Контрольное событие 2.2.11 Регистрация создания автономной некоммерческой организации "Туристсткий информационный центр Саратовской области" </t>
  </si>
  <si>
    <t xml:space="preserve">Контрольное событие 2.2.12 Имущественный взнос автономной некоммерческой организации "Туристсткий информационный центр Саратовской области" </t>
  </si>
  <si>
    <t>контрольное событие 3.1.5 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</t>
  </si>
  <si>
    <t xml:space="preserve">Основное мероприятие 3.8 "Укрепление материально-технической базы учреждений в сфере молодежной политики"
</t>
  </si>
  <si>
    <t xml:space="preserve">Основное мероприятие 4.23 "Реконструкция здания МОУ "СОШ им. С.М. Иванова" по адресу: Саратовская область, Турковский район, р.п. Турки, ул. 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котельная, пожарные резервуары, септики"
</t>
  </si>
  <si>
    <t xml:space="preserve">Основное мероприятие 4.22 "Предоставление материальной поддержки некоммерческим организациям"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</si>
</sst>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72" fontId="0" fillId="0" borderId="11" xfId="0" applyNumberFormat="1" applyFill="1" applyBorder="1" applyAlignment="1">
      <alignment horizontal="center" vertical="center" wrapText="1"/>
    </xf>
    <xf numFmtId="172" fontId="0" fillId="0" borderId="0" xfId="0" applyNumberFormat="1" applyFill="1" applyBorder="1" applyAlignment="1">
      <alignment/>
    </xf>
    <xf numFmtId="1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33" fillId="0" borderId="11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3" fillId="0" borderId="11" xfId="0" applyFont="1" applyBorder="1" applyAlignment="1">
      <alignment horizontal="right"/>
    </xf>
    <xf numFmtId="0" fontId="33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43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vertical="top"/>
    </xf>
    <xf numFmtId="0" fontId="43" fillId="0" borderId="13" xfId="0" applyFont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/>
    </xf>
    <xf numFmtId="0" fontId="44" fillId="0" borderId="11" xfId="0" applyFont="1" applyBorder="1" applyAlignment="1">
      <alignment/>
    </xf>
    <xf numFmtId="172" fontId="3" fillId="0" borderId="11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172" fontId="44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/>
    </xf>
    <xf numFmtId="172" fontId="43" fillId="0" borderId="11" xfId="0" applyNumberFormat="1" applyFont="1" applyFill="1" applyBorder="1" applyAlignment="1">
      <alignment horizontal="center" vertical="top"/>
    </xf>
    <xf numFmtId="172" fontId="43" fillId="0" borderId="0" xfId="0" applyNumberFormat="1" applyFont="1" applyAlignment="1">
      <alignment/>
    </xf>
    <xf numFmtId="172" fontId="3" fillId="0" borderId="11" xfId="0" applyNumberFormat="1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wrapText="1"/>
    </xf>
    <xf numFmtId="172" fontId="3" fillId="0" borderId="11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172" fontId="2" fillId="0" borderId="14" xfId="0" applyNumberFormat="1" applyFont="1" applyFill="1" applyBorder="1" applyAlignment="1">
      <alignment vertical="top" wrapText="1"/>
    </xf>
    <xf numFmtId="0" fontId="43" fillId="0" borderId="11" xfId="0" applyFont="1" applyFill="1" applyBorder="1" applyAlignment="1">
      <alignment wrapText="1"/>
    </xf>
    <xf numFmtId="0" fontId="45" fillId="0" borderId="15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top" wrapText="1"/>
    </xf>
    <xf numFmtId="2" fontId="46" fillId="0" borderId="11" xfId="0" applyNumberFormat="1" applyFont="1" applyBorder="1" applyAlignment="1">
      <alignment horizontal="center" vertical="center" wrapText="1"/>
    </xf>
    <xf numFmtId="172" fontId="46" fillId="0" borderId="11" xfId="55" applyNumberFormat="1" applyFont="1" applyBorder="1" applyAlignment="1">
      <alignment horizontal="center" vertical="center" wrapText="1"/>
    </xf>
    <xf numFmtId="172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/>
    </xf>
    <xf numFmtId="172" fontId="46" fillId="0" borderId="11" xfId="0" applyNumberFormat="1" applyFont="1" applyBorder="1" applyAlignment="1">
      <alignment/>
    </xf>
    <xf numFmtId="172" fontId="45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 vertical="top" wrapText="1"/>
    </xf>
    <xf numFmtId="2" fontId="45" fillId="0" borderId="11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2" fontId="0" fillId="33" borderId="11" xfId="0" applyNumberForma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34" borderId="11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2" fontId="45" fillId="35" borderId="11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6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top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2" fontId="2" fillId="0" borderId="15" xfId="0" applyNumberFormat="1" applyFont="1" applyFill="1" applyBorder="1" applyAlignment="1">
      <alignment horizontal="left" vertical="top" wrapText="1"/>
    </xf>
    <xf numFmtId="172" fontId="2" fillId="0" borderId="20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left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17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2" fontId="2" fillId="0" borderId="15" xfId="0" applyNumberFormat="1" applyFont="1" applyFill="1" applyBorder="1" applyAlignment="1">
      <alignment horizontal="center" vertical="top" wrapText="1"/>
    </xf>
    <xf numFmtId="172" fontId="2" fillId="0" borderId="20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vertical="top" wrapText="1"/>
    </xf>
    <xf numFmtId="0" fontId="44" fillId="0" borderId="20" xfId="0" applyFont="1" applyFill="1" applyBorder="1" applyAlignment="1">
      <alignment vertical="top" wrapText="1"/>
    </xf>
    <xf numFmtId="0" fontId="44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36" borderId="2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 wrapText="1"/>
    </xf>
    <xf numFmtId="0" fontId="3" fillId="36" borderId="22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5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73">
      <selection activeCell="G80" sqref="G80"/>
    </sheetView>
  </sheetViews>
  <sheetFormatPr defaultColWidth="16.8515625" defaultRowHeight="15"/>
  <cols>
    <col min="1" max="1" width="25.421875" style="0" customWidth="1"/>
  </cols>
  <sheetData>
    <row r="1" spans="1:8" ht="15">
      <c r="A1" s="1"/>
      <c r="B1" s="99"/>
      <c r="C1" s="99"/>
      <c r="D1" s="99"/>
      <c r="E1" s="99"/>
      <c r="F1" s="99"/>
      <c r="G1" s="121" t="s">
        <v>0</v>
      </c>
      <c r="H1" s="121"/>
    </row>
    <row r="2" spans="1:8" ht="78.75" customHeight="1">
      <c r="A2" s="122" t="s">
        <v>1</v>
      </c>
      <c r="B2" s="123"/>
      <c r="C2" s="123"/>
      <c r="D2" s="123"/>
      <c r="E2" s="123"/>
      <c r="F2" s="123"/>
      <c r="G2" s="123"/>
      <c r="H2" s="123"/>
    </row>
    <row r="3" spans="1:8" ht="15">
      <c r="A3" s="124" t="s">
        <v>2</v>
      </c>
      <c r="B3" s="125" t="s">
        <v>3</v>
      </c>
      <c r="C3" s="125"/>
      <c r="D3" s="126" t="s">
        <v>4</v>
      </c>
      <c r="E3" s="124" t="s">
        <v>5</v>
      </c>
      <c r="F3" s="124"/>
      <c r="G3" s="124"/>
      <c r="H3" s="124"/>
    </row>
    <row r="4" spans="1:8" ht="15">
      <c r="A4" s="124"/>
      <c r="B4" s="126" t="s">
        <v>6</v>
      </c>
      <c r="C4" s="130" t="s">
        <v>7</v>
      </c>
      <c r="D4" s="126"/>
      <c r="E4" s="126" t="s">
        <v>8</v>
      </c>
      <c r="F4" s="126"/>
      <c r="G4" s="130" t="s">
        <v>7</v>
      </c>
      <c r="H4" s="130"/>
    </row>
    <row r="5" spans="1:8" ht="45">
      <c r="A5" s="124"/>
      <c r="B5" s="126"/>
      <c r="C5" s="130"/>
      <c r="D5" s="126"/>
      <c r="E5" s="100" t="s">
        <v>9</v>
      </c>
      <c r="F5" s="100" t="s">
        <v>10</v>
      </c>
      <c r="G5" s="101" t="s">
        <v>9</v>
      </c>
      <c r="H5" s="100" t="s">
        <v>10</v>
      </c>
    </row>
    <row r="6" spans="1:8" ht="15">
      <c r="A6" s="127" t="s">
        <v>11</v>
      </c>
      <c r="B6" s="128"/>
      <c r="C6" s="128"/>
      <c r="D6" s="128"/>
      <c r="E6" s="128"/>
      <c r="F6" s="128"/>
      <c r="G6" s="128"/>
      <c r="H6" s="129"/>
    </row>
    <row r="7" spans="1:8" ht="15">
      <c r="A7" s="5" t="s">
        <v>12</v>
      </c>
      <c r="B7" s="112" t="s">
        <v>13</v>
      </c>
      <c r="C7" s="113"/>
      <c r="D7" s="113"/>
      <c r="E7" s="113"/>
      <c r="F7" s="113"/>
      <c r="G7" s="113"/>
      <c r="H7" s="114"/>
    </row>
    <row r="8" spans="1:8" ht="45">
      <c r="A8" s="6" t="s">
        <v>14</v>
      </c>
      <c r="B8" s="118" t="s">
        <v>15</v>
      </c>
      <c r="C8" s="119"/>
      <c r="D8" s="119"/>
      <c r="E8" s="119"/>
      <c r="F8" s="119"/>
      <c r="G8" s="120"/>
      <c r="H8" s="7"/>
    </row>
    <row r="9" spans="1:9" ht="60">
      <c r="A9" s="6" t="s">
        <v>16</v>
      </c>
      <c r="B9" s="7">
        <f>B11</f>
        <v>7937</v>
      </c>
      <c r="C9" s="7">
        <f>C11</f>
        <v>7937</v>
      </c>
      <c r="D9" s="7"/>
      <c r="E9" s="8">
        <f>E11</f>
        <v>391471.2</v>
      </c>
      <c r="F9" s="8">
        <f>F11</f>
        <v>391471.2</v>
      </c>
      <c r="G9" s="8">
        <f>G11</f>
        <v>321854.4</v>
      </c>
      <c r="H9" s="8">
        <f>H11</f>
        <v>321854.4</v>
      </c>
      <c r="I9" s="9"/>
    </row>
    <row r="10" spans="1:8" ht="15">
      <c r="A10" s="6" t="s">
        <v>17</v>
      </c>
      <c r="B10" s="7"/>
      <c r="C10" s="7"/>
      <c r="D10" s="7"/>
      <c r="E10" s="8"/>
      <c r="F10" s="8"/>
      <c r="G10" s="8"/>
      <c r="H10" s="8"/>
    </row>
    <row r="11" spans="1:8" ht="60">
      <c r="A11" s="6" t="s">
        <v>18</v>
      </c>
      <c r="B11" s="7">
        <v>7937</v>
      </c>
      <c r="C11" s="7">
        <v>7937</v>
      </c>
      <c r="D11" s="7"/>
      <c r="E11" s="8">
        <v>391471.2</v>
      </c>
      <c r="F11" s="8">
        <v>391471.2</v>
      </c>
      <c r="G11" s="104">
        <v>321854.4</v>
      </c>
      <c r="H11" s="104">
        <v>321854.4</v>
      </c>
    </row>
    <row r="12" spans="1:8" ht="30">
      <c r="A12" s="5" t="s">
        <v>19</v>
      </c>
      <c r="B12" s="112" t="s">
        <v>20</v>
      </c>
      <c r="C12" s="113"/>
      <c r="D12" s="113"/>
      <c r="E12" s="113"/>
      <c r="F12" s="113"/>
      <c r="G12" s="113"/>
      <c r="H12" s="114"/>
    </row>
    <row r="13" spans="1:8" ht="45">
      <c r="A13" s="6" t="s">
        <v>21</v>
      </c>
      <c r="B13" s="118" t="s">
        <v>15</v>
      </c>
      <c r="C13" s="119"/>
      <c r="D13" s="119"/>
      <c r="E13" s="119"/>
      <c r="F13" s="119"/>
      <c r="G13" s="120"/>
      <c r="H13" s="7"/>
    </row>
    <row r="14" spans="1:10" ht="60">
      <c r="A14" s="6" t="s">
        <v>16</v>
      </c>
      <c r="B14" s="10">
        <f>B16</f>
        <v>1161</v>
      </c>
      <c r="C14" s="10">
        <f>C16</f>
        <v>1161</v>
      </c>
      <c r="D14" s="11"/>
      <c r="E14" s="11">
        <f>E16</f>
        <v>56626.4</v>
      </c>
      <c r="F14" s="11">
        <f>F16</f>
        <v>56626.4</v>
      </c>
      <c r="G14" s="11">
        <f>G16</f>
        <v>43995.4</v>
      </c>
      <c r="H14" s="11">
        <f>H16</f>
        <v>43995.4</v>
      </c>
      <c r="I14" s="12"/>
      <c r="J14" s="13"/>
    </row>
    <row r="15" spans="1:8" ht="15">
      <c r="A15" s="6" t="s">
        <v>17</v>
      </c>
      <c r="B15" s="10"/>
      <c r="C15" s="10"/>
      <c r="D15" s="7"/>
      <c r="E15" s="7"/>
      <c r="F15" s="7"/>
      <c r="G15" s="8"/>
      <c r="H15" s="8"/>
    </row>
    <row r="16" spans="1:8" ht="60">
      <c r="A16" s="6" t="s">
        <v>18</v>
      </c>
      <c r="B16" s="10">
        <v>1161</v>
      </c>
      <c r="C16" s="10">
        <v>1161</v>
      </c>
      <c r="D16" s="11"/>
      <c r="E16" s="11">
        <v>56626.4</v>
      </c>
      <c r="F16" s="11">
        <v>56626.4</v>
      </c>
      <c r="G16" s="104">
        <v>43995.4</v>
      </c>
      <c r="H16" s="104">
        <v>43995.4</v>
      </c>
    </row>
    <row r="17" spans="1:8" ht="30">
      <c r="A17" s="5" t="s">
        <v>19</v>
      </c>
      <c r="B17" s="112" t="s">
        <v>22</v>
      </c>
      <c r="C17" s="113"/>
      <c r="D17" s="113"/>
      <c r="E17" s="113"/>
      <c r="F17" s="113"/>
      <c r="G17" s="113"/>
      <c r="H17" s="114"/>
    </row>
    <row r="18" spans="1:8" ht="45">
      <c r="A18" s="6" t="s">
        <v>14</v>
      </c>
      <c r="B18" s="118" t="s">
        <v>15</v>
      </c>
      <c r="C18" s="119"/>
      <c r="D18" s="119"/>
      <c r="E18" s="119"/>
      <c r="F18" s="119"/>
      <c r="G18" s="120"/>
      <c r="H18" s="7"/>
    </row>
    <row r="19" spans="1:9" ht="60">
      <c r="A19" s="14" t="s">
        <v>16</v>
      </c>
      <c r="B19" s="15">
        <f>B21</f>
        <v>18</v>
      </c>
      <c r="C19" s="15">
        <f>C21</f>
        <v>18</v>
      </c>
      <c r="D19" s="15"/>
      <c r="E19" s="15">
        <f>E21</f>
        <v>4510.3</v>
      </c>
      <c r="F19" s="15">
        <f>F21</f>
        <v>4510.3</v>
      </c>
      <c r="G19" s="15">
        <f>G21</f>
        <v>4140.7</v>
      </c>
      <c r="H19" s="15">
        <f>H21</f>
        <v>4140.7</v>
      </c>
      <c r="I19" s="16"/>
    </row>
    <row r="20" spans="1:8" ht="15">
      <c r="A20" s="6" t="s">
        <v>17</v>
      </c>
      <c r="B20" s="7"/>
      <c r="C20" s="7"/>
      <c r="D20" s="7"/>
      <c r="E20" s="7"/>
      <c r="F20" s="7"/>
      <c r="G20" s="7"/>
      <c r="H20" s="7"/>
    </row>
    <row r="21" spans="1:8" ht="60">
      <c r="A21" s="6" t="s">
        <v>18</v>
      </c>
      <c r="B21" s="7">
        <v>18</v>
      </c>
      <c r="C21" s="7">
        <v>18</v>
      </c>
      <c r="D21" s="7"/>
      <c r="E21" s="7">
        <v>4510.3</v>
      </c>
      <c r="F21" s="7">
        <v>4510.3</v>
      </c>
      <c r="G21" s="103">
        <v>4140.7</v>
      </c>
      <c r="H21" s="103">
        <v>4140.7</v>
      </c>
    </row>
    <row r="22" spans="1:8" ht="30">
      <c r="A22" s="5" t="s">
        <v>19</v>
      </c>
      <c r="B22" s="112" t="s">
        <v>23</v>
      </c>
      <c r="C22" s="113"/>
      <c r="D22" s="113"/>
      <c r="E22" s="113"/>
      <c r="F22" s="113"/>
      <c r="G22" s="113"/>
      <c r="H22" s="114"/>
    </row>
    <row r="23" spans="1:8" ht="45">
      <c r="A23" s="6" t="s">
        <v>14</v>
      </c>
      <c r="B23" s="118" t="s">
        <v>15</v>
      </c>
      <c r="C23" s="119"/>
      <c r="D23" s="119"/>
      <c r="E23" s="119"/>
      <c r="F23" s="119"/>
      <c r="G23" s="120"/>
      <c r="H23" s="7"/>
    </row>
    <row r="24" spans="1:9" ht="60">
      <c r="A24" s="6" t="s">
        <v>16</v>
      </c>
      <c r="B24" s="7">
        <v>5</v>
      </c>
      <c r="C24" s="7">
        <v>5</v>
      </c>
      <c r="D24" s="7"/>
      <c r="E24" s="8">
        <f>E26</f>
        <v>1094.3</v>
      </c>
      <c r="F24" s="8">
        <f>F26</f>
        <v>1094.3</v>
      </c>
      <c r="G24" s="8">
        <f>G26</f>
        <v>1495.9</v>
      </c>
      <c r="H24" s="8">
        <f>H26</f>
        <v>1495.9</v>
      </c>
      <c r="I24" s="16"/>
    </row>
    <row r="25" spans="1:8" ht="15">
      <c r="A25" s="6" t="s">
        <v>17</v>
      </c>
      <c r="B25" s="7"/>
      <c r="C25" s="7"/>
      <c r="D25" s="7"/>
      <c r="E25" s="8"/>
      <c r="F25" s="8"/>
      <c r="G25" s="8"/>
      <c r="H25" s="8"/>
    </row>
    <row r="26" spans="1:8" ht="60">
      <c r="A26" s="6" t="s">
        <v>18</v>
      </c>
      <c r="B26" s="7">
        <v>5</v>
      </c>
      <c r="C26" s="7">
        <v>5</v>
      </c>
      <c r="D26" s="7"/>
      <c r="E26" s="8">
        <v>1094.3</v>
      </c>
      <c r="F26" s="8">
        <v>1094.3</v>
      </c>
      <c r="G26" s="104">
        <v>1495.9</v>
      </c>
      <c r="H26" s="104">
        <v>1495.9</v>
      </c>
    </row>
    <row r="27" spans="1:8" ht="30">
      <c r="A27" s="5" t="s">
        <v>19</v>
      </c>
      <c r="B27" s="112" t="s">
        <v>24</v>
      </c>
      <c r="C27" s="113"/>
      <c r="D27" s="113"/>
      <c r="E27" s="113"/>
      <c r="F27" s="113"/>
      <c r="G27" s="113"/>
      <c r="H27" s="114"/>
    </row>
    <row r="28" spans="1:8" ht="45">
      <c r="A28" s="6" t="s">
        <v>14</v>
      </c>
      <c r="B28" s="118" t="s">
        <v>15</v>
      </c>
      <c r="C28" s="119"/>
      <c r="D28" s="119"/>
      <c r="E28" s="119"/>
      <c r="F28" s="119"/>
      <c r="G28" s="120"/>
      <c r="H28" s="7"/>
    </row>
    <row r="29" spans="1:10" ht="60">
      <c r="A29" s="6" t="s">
        <v>16</v>
      </c>
      <c r="B29" s="7">
        <f>B31</f>
        <v>41</v>
      </c>
      <c r="C29" s="7">
        <f>C31</f>
        <v>41</v>
      </c>
      <c r="D29" s="7"/>
      <c r="E29" s="7">
        <f>E31</f>
        <v>1576.6</v>
      </c>
      <c r="F29" s="7">
        <f>F31</f>
        <v>1576.6</v>
      </c>
      <c r="G29" s="7">
        <f>G31</f>
        <v>1576.6</v>
      </c>
      <c r="H29" s="7">
        <f>H31</f>
        <v>1576.6</v>
      </c>
      <c r="I29" s="16"/>
      <c r="J29" s="13"/>
    </row>
    <row r="30" spans="1:8" ht="15">
      <c r="A30" s="6" t="s">
        <v>17</v>
      </c>
      <c r="B30" s="7"/>
      <c r="C30" s="7"/>
      <c r="D30" s="7"/>
      <c r="E30" s="7"/>
      <c r="F30" s="7"/>
      <c r="G30" s="7"/>
      <c r="H30" s="7"/>
    </row>
    <row r="31" spans="1:8" ht="60">
      <c r="A31" s="6" t="s">
        <v>18</v>
      </c>
      <c r="B31" s="7">
        <v>41</v>
      </c>
      <c r="C31" s="7">
        <v>41</v>
      </c>
      <c r="D31" s="7"/>
      <c r="E31" s="7">
        <v>1576.6</v>
      </c>
      <c r="F31" s="7">
        <v>1576.6</v>
      </c>
      <c r="G31" s="103">
        <v>1576.6</v>
      </c>
      <c r="H31" s="103">
        <v>1576.6</v>
      </c>
    </row>
    <row r="32" spans="1:8" ht="30">
      <c r="A32" s="5" t="s">
        <v>19</v>
      </c>
      <c r="B32" s="112" t="s">
        <v>25</v>
      </c>
      <c r="C32" s="113"/>
      <c r="D32" s="113"/>
      <c r="E32" s="113"/>
      <c r="F32" s="113"/>
      <c r="G32" s="113"/>
      <c r="H32" s="114"/>
    </row>
    <row r="33" spans="1:8" ht="45">
      <c r="A33" s="6" t="s">
        <v>14</v>
      </c>
      <c r="B33" s="118" t="s">
        <v>15</v>
      </c>
      <c r="C33" s="119"/>
      <c r="D33" s="119"/>
      <c r="E33" s="119"/>
      <c r="F33" s="119"/>
      <c r="G33" s="120"/>
      <c r="H33" s="7"/>
    </row>
    <row r="34" spans="1:10" ht="60">
      <c r="A34" s="6" t="s">
        <v>16</v>
      </c>
      <c r="B34" s="7">
        <v>1</v>
      </c>
      <c r="C34" s="7">
        <v>1</v>
      </c>
      <c r="D34" s="7"/>
      <c r="E34" s="7">
        <f>E36</f>
        <v>520.7</v>
      </c>
      <c r="F34" s="7">
        <f>F36</f>
        <v>520.7</v>
      </c>
      <c r="G34" s="7">
        <f>G36</f>
        <v>0</v>
      </c>
      <c r="H34" s="7">
        <f>H36</f>
        <v>0</v>
      </c>
      <c r="I34" s="16"/>
      <c r="J34" s="13"/>
    </row>
    <row r="35" spans="1:8" ht="15">
      <c r="A35" s="6" t="s">
        <v>17</v>
      </c>
      <c r="B35" s="7"/>
      <c r="C35" s="7"/>
      <c r="D35" s="7"/>
      <c r="E35" s="7"/>
      <c r="F35" s="7"/>
      <c r="G35" s="8"/>
      <c r="H35" s="8"/>
    </row>
    <row r="36" spans="1:8" ht="60">
      <c r="A36" s="6" t="s">
        <v>18</v>
      </c>
      <c r="B36" s="7">
        <v>1</v>
      </c>
      <c r="C36" s="7">
        <v>1</v>
      </c>
      <c r="D36" s="7"/>
      <c r="E36" s="7">
        <v>520.7</v>
      </c>
      <c r="F36" s="7">
        <v>520.7</v>
      </c>
      <c r="G36" s="103">
        <v>0</v>
      </c>
      <c r="H36" s="103">
        <v>0</v>
      </c>
    </row>
    <row r="37" spans="1:8" ht="66.75" customHeight="1">
      <c r="A37" s="5" t="s">
        <v>19</v>
      </c>
      <c r="B37" s="112" t="s">
        <v>26</v>
      </c>
      <c r="C37" s="113"/>
      <c r="D37" s="113"/>
      <c r="E37" s="113"/>
      <c r="F37" s="113"/>
      <c r="G37" s="113"/>
      <c r="H37" s="114"/>
    </row>
    <row r="38" spans="1:8" ht="45">
      <c r="A38" s="6" t="s">
        <v>27</v>
      </c>
      <c r="B38" s="118" t="s">
        <v>15</v>
      </c>
      <c r="C38" s="119"/>
      <c r="D38" s="119"/>
      <c r="E38" s="119"/>
      <c r="F38" s="119"/>
      <c r="G38" s="120"/>
      <c r="H38" s="7"/>
    </row>
    <row r="39" spans="1:8" ht="60">
      <c r="A39" s="6" t="s">
        <v>16</v>
      </c>
      <c r="B39" s="8" t="str">
        <f>B41</f>
        <v>26</v>
      </c>
      <c r="C39" s="8" t="str">
        <f>C41</f>
        <v>26</v>
      </c>
      <c r="D39" s="7"/>
      <c r="E39" s="8">
        <f>E41</f>
        <v>2414.6</v>
      </c>
      <c r="F39" s="8">
        <f>F41</f>
        <v>2414.6</v>
      </c>
      <c r="G39" s="8">
        <f>G41</f>
        <v>2021</v>
      </c>
      <c r="H39" s="8">
        <f>H41</f>
        <v>2021</v>
      </c>
    </row>
    <row r="40" spans="1:8" ht="15">
      <c r="A40" s="6" t="s">
        <v>17</v>
      </c>
      <c r="B40" s="17"/>
      <c r="C40" s="17"/>
      <c r="D40" s="7"/>
      <c r="E40" s="7"/>
      <c r="F40" s="7"/>
      <c r="G40" s="8"/>
      <c r="H40" s="8"/>
    </row>
    <row r="41" spans="1:8" ht="60">
      <c r="A41" s="6" t="s">
        <v>18</v>
      </c>
      <c r="B41" s="17" t="s">
        <v>28</v>
      </c>
      <c r="C41" s="17" t="s">
        <v>28</v>
      </c>
      <c r="D41" s="7"/>
      <c r="E41" s="8">
        <v>2414.6</v>
      </c>
      <c r="F41" s="8">
        <v>2414.6</v>
      </c>
      <c r="G41" s="104">
        <v>2021</v>
      </c>
      <c r="H41" s="104">
        <v>2021</v>
      </c>
    </row>
    <row r="42" spans="1:8" ht="61.5" customHeight="1">
      <c r="A42" s="5" t="s">
        <v>19</v>
      </c>
      <c r="B42" s="112" t="s">
        <v>29</v>
      </c>
      <c r="C42" s="113"/>
      <c r="D42" s="113"/>
      <c r="E42" s="113"/>
      <c r="F42" s="113"/>
      <c r="G42" s="113"/>
      <c r="H42" s="114"/>
    </row>
    <row r="43" spans="1:8" ht="45">
      <c r="A43" s="6" t="s">
        <v>14</v>
      </c>
      <c r="B43" s="118" t="s">
        <v>15</v>
      </c>
      <c r="C43" s="119"/>
      <c r="D43" s="119"/>
      <c r="E43" s="119"/>
      <c r="F43" s="119"/>
      <c r="G43" s="120"/>
      <c r="H43" s="7"/>
    </row>
    <row r="44" spans="1:10" ht="60">
      <c r="A44" s="6" t="s">
        <v>16</v>
      </c>
      <c r="B44" s="7">
        <f>B46</f>
        <v>108</v>
      </c>
      <c r="C44" s="7">
        <f>C46</f>
        <v>108</v>
      </c>
      <c r="D44" s="7"/>
      <c r="E44" s="8">
        <f>E46</f>
        <v>10628.8</v>
      </c>
      <c r="F44" s="8">
        <f>F46</f>
        <v>10628.8</v>
      </c>
      <c r="G44" s="8">
        <f>G46</f>
        <v>8556</v>
      </c>
      <c r="H44" s="8">
        <f>H46</f>
        <v>8556</v>
      </c>
      <c r="I44" s="18"/>
      <c r="J44" s="13"/>
    </row>
    <row r="45" spans="1:8" ht="15">
      <c r="A45" s="6" t="s">
        <v>17</v>
      </c>
      <c r="B45" s="7"/>
      <c r="C45" s="7"/>
      <c r="D45" s="7"/>
      <c r="E45" s="8"/>
      <c r="F45" s="8"/>
      <c r="G45" s="8"/>
      <c r="H45" s="8"/>
    </row>
    <row r="46" spans="1:8" ht="60">
      <c r="A46" s="6" t="s">
        <v>18</v>
      </c>
      <c r="B46" s="7">
        <v>108</v>
      </c>
      <c r="C46" s="7">
        <v>108</v>
      </c>
      <c r="D46" s="7"/>
      <c r="E46" s="8">
        <v>10628.8</v>
      </c>
      <c r="F46" s="8">
        <v>10628.8</v>
      </c>
      <c r="G46" s="104">
        <v>8556</v>
      </c>
      <c r="H46" s="104">
        <v>8556</v>
      </c>
    </row>
    <row r="47" spans="1:8" ht="30">
      <c r="A47" s="5" t="s">
        <v>30</v>
      </c>
      <c r="B47" s="112" t="s">
        <v>31</v>
      </c>
      <c r="C47" s="113"/>
      <c r="D47" s="113"/>
      <c r="E47" s="113"/>
      <c r="F47" s="113"/>
      <c r="G47" s="113"/>
      <c r="H47" s="114"/>
    </row>
    <row r="48" spans="1:8" ht="45">
      <c r="A48" s="6" t="s">
        <v>32</v>
      </c>
      <c r="B48" s="115"/>
      <c r="C48" s="116"/>
      <c r="D48" s="116"/>
      <c r="E48" s="116"/>
      <c r="F48" s="116"/>
      <c r="G48" s="117"/>
      <c r="H48" s="7"/>
    </row>
    <row r="49" spans="1:9" ht="60">
      <c r="A49" s="6" t="s">
        <v>16</v>
      </c>
      <c r="B49" s="7" t="s">
        <v>33</v>
      </c>
      <c r="C49" s="7" t="s">
        <v>33</v>
      </c>
      <c r="D49" s="7"/>
      <c r="E49" s="8">
        <f>E51</f>
        <v>2225.6</v>
      </c>
      <c r="F49" s="8">
        <f>F51</f>
        <v>2225.6</v>
      </c>
      <c r="G49" s="8">
        <f>G51</f>
        <v>1676.2</v>
      </c>
      <c r="H49" s="8">
        <f>H51</f>
        <v>1676.2</v>
      </c>
      <c r="I49" s="13"/>
    </row>
    <row r="50" spans="1:8" ht="15">
      <c r="A50" s="6" t="s">
        <v>17</v>
      </c>
      <c r="B50" s="7"/>
      <c r="C50" s="7"/>
      <c r="D50" s="7"/>
      <c r="E50" s="8"/>
      <c r="F50" s="8"/>
      <c r="G50" s="8"/>
      <c r="H50" s="8"/>
    </row>
    <row r="51" spans="1:8" ht="60">
      <c r="A51" s="6" t="s">
        <v>18</v>
      </c>
      <c r="B51" s="7" t="s">
        <v>33</v>
      </c>
      <c r="C51" s="7" t="s">
        <v>33</v>
      </c>
      <c r="D51" s="7"/>
      <c r="E51" s="8">
        <v>2225.6</v>
      </c>
      <c r="F51" s="8">
        <v>2225.6</v>
      </c>
      <c r="G51" s="104">
        <v>1676.2</v>
      </c>
      <c r="H51" s="104">
        <v>1676.2</v>
      </c>
    </row>
    <row r="52" spans="1:8" ht="30">
      <c r="A52" s="5" t="s">
        <v>30</v>
      </c>
      <c r="B52" s="112" t="s">
        <v>34</v>
      </c>
      <c r="C52" s="113"/>
      <c r="D52" s="113"/>
      <c r="E52" s="113"/>
      <c r="F52" s="113"/>
      <c r="G52" s="113"/>
      <c r="H52" s="114"/>
    </row>
    <row r="53" spans="1:8" ht="45">
      <c r="A53" s="6" t="s">
        <v>32</v>
      </c>
      <c r="B53" s="115"/>
      <c r="C53" s="116"/>
      <c r="D53" s="116"/>
      <c r="E53" s="116"/>
      <c r="F53" s="116"/>
      <c r="G53" s="117"/>
      <c r="H53" s="7"/>
    </row>
    <row r="54" spans="1:9" ht="60">
      <c r="A54" s="6" t="s">
        <v>16</v>
      </c>
      <c r="B54" s="7">
        <f>B56</f>
        <v>150</v>
      </c>
      <c r="C54" s="7">
        <f>C56</f>
        <v>150</v>
      </c>
      <c r="D54" s="7"/>
      <c r="E54" s="8">
        <f>E56</f>
        <v>26853.3</v>
      </c>
      <c r="F54" s="8">
        <f>F56</f>
        <v>26853.3</v>
      </c>
      <c r="G54" s="8">
        <f>G56</f>
        <v>23554.5</v>
      </c>
      <c r="H54" s="8">
        <f>H56</f>
        <v>23554.5</v>
      </c>
      <c r="I54" s="13"/>
    </row>
    <row r="55" spans="1:8" ht="15">
      <c r="A55" s="6" t="s">
        <v>17</v>
      </c>
      <c r="B55" s="7"/>
      <c r="C55" s="7"/>
      <c r="D55" s="7"/>
      <c r="E55" s="8"/>
      <c r="F55" s="8"/>
      <c r="G55" s="8"/>
      <c r="H55" s="8"/>
    </row>
    <row r="56" spans="1:8" ht="60">
      <c r="A56" s="6" t="s">
        <v>18</v>
      </c>
      <c r="B56" s="7">
        <v>150</v>
      </c>
      <c r="C56" s="7">
        <v>150</v>
      </c>
      <c r="D56" s="7"/>
      <c r="E56" s="8">
        <v>26853.3</v>
      </c>
      <c r="F56" s="8">
        <v>26853.3</v>
      </c>
      <c r="G56" s="104">
        <v>23554.5</v>
      </c>
      <c r="H56" s="104">
        <v>23554.5</v>
      </c>
    </row>
    <row r="57" spans="1:8" ht="30">
      <c r="A57" s="5" t="s">
        <v>30</v>
      </c>
      <c r="B57" s="112" t="s">
        <v>35</v>
      </c>
      <c r="C57" s="113"/>
      <c r="D57" s="113"/>
      <c r="E57" s="113"/>
      <c r="F57" s="113"/>
      <c r="G57" s="113"/>
      <c r="H57" s="114"/>
    </row>
    <row r="58" spans="1:8" ht="45">
      <c r="A58" s="6" t="s">
        <v>36</v>
      </c>
      <c r="B58" s="115"/>
      <c r="C58" s="116"/>
      <c r="D58" s="116"/>
      <c r="E58" s="116"/>
      <c r="F58" s="116"/>
      <c r="G58" s="117"/>
      <c r="H58" s="7"/>
    </row>
    <row r="59" spans="1:9" ht="60">
      <c r="A59" s="6" t="s">
        <v>16</v>
      </c>
      <c r="B59" s="7">
        <v>26</v>
      </c>
      <c r="C59" s="7">
        <v>26</v>
      </c>
      <c r="D59" s="7"/>
      <c r="E59" s="8">
        <f>E61</f>
        <v>10599.8</v>
      </c>
      <c r="F59" s="8">
        <f>F61</f>
        <v>10599.9</v>
      </c>
      <c r="G59" s="8">
        <f>G61</f>
        <v>7236.4</v>
      </c>
      <c r="H59" s="8">
        <f>H61</f>
        <v>7236.4</v>
      </c>
      <c r="I59" s="13"/>
    </row>
    <row r="60" spans="1:8" ht="15">
      <c r="A60" s="6" t="s">
        <v>17</v>
      </c>
      <c r="B60" s="7"/>
      <c r="C60" s="7"/>
      <c r="D60" s="7"/>
      <c r="E60" s="8"/>
      <c r="F60" s="8"/>
      <c r="G60" s="8"/>
      <c r="H60" s="8"/>
    </row>
    <row r="61" spans="1:8" ht="60">
      <c r="A61" s="6" t="s">
        <v>18</v>
      </c>
      <c r="B61" s="7">
        <v>27</v>
      </c>
      <c r="C61" s="7">
        <v>27</v>
      </c>
      <c r="D61" s="7"/>
      <c r="E61" s="8">
        <v>10599.8</v>
      </c>
      <c r="F61" s="8">
        <v>10599.9</v>
      </c>
      <c r="G61" s="104">
        <v>7236.4</v>
      </c>
      <c r="H61" s="104">
        <v>7236.4</v>
      </c>
    </row>
    <row r="62" spans="1:8" ht="30">
      <c r="A62" s="5" t="s">
        <v>30</v>
      </c>
      <c r="B62" s="112" t="s">
        <v>37</v>
      </c>
      <c r="C62" s="113"/>
      <c r="D62" s="113"/>
      <c r="E62" s="113"/>
      <c r="F62" s="113"/>
      <c r="G62" s="113"/>
      <c r="H62" s="114"/>
    </row>
    <row r="63" spans="1:8" ht="45">
      <c r="A63" s="6" t="s">
        <v>38</v>
      </c>
      <c r="B63" s="118" t="s">
        <v>15</v>
      </c>
      <c r="C63" s="119"/>
      <c r="D63" s="119"/>
      <c r="E63" s="119"/>
      <c r="F63" s="119"/>
      <c r="G63" s="120"/>
      <c r="H63" s="7"/>
    </row>
    <row r="64" spans="1:9" ht="60">
      <c r="A64" s="6" t="s">
        <v>16</v>
      </c>
      <c r="B64" s="7">
        <v>4932</v>
      </c>
      <c r="C64" s="7">
        <v>4932</v>
      </c>
      <c r="D64" s="7"/>
      <c r="E64" s="8">
        <f>E66</f>
        <v>38613.9</v>
      </c>
      <c r="F64" s="8">
        <f>F66</f>
        <v>38613.9</v>
      </c>
      <c r="G64" s="8">
        <f>G66</f>
        <v>29656.3</v>
      </c>
      <c r="H64" s="8">
        <f>H66</f>
        <v>29656.3</v>
      </c>
      <c r="I64" s="13"/>
    </row>
    <row r="65" spans="1:8" ht="15">
      <c r="A65" s="6" t="s">
        <v>17</v>
      </c>
      <c r="B65" s="7"/>
      <c r="C65" s="7"/>
      <c r="D65" s="7"/>
      <c r="E65" s="8"/>
      <c r="F65" s="8"/>
      <c r="G65" s="8"/>
      <c r="H65" s="8"/>
    </row>
    <row r="66" spans="1:8" ht="60">
      <c r="A66" s="6" t="s">
        <v>18</v>
      </c>
      <c r="B66" s="7">
        <v>4855</v>
      </c>
      <c r="C66" s="7">
        <v>4855</v>
      </c>
      <c r="D66" s="7"/>
      <c r="E66" s="8">
        <v>38613.9</v>
      </c>
      <c r="F66" s="8">
        <v>38613.9</v>
      </c>
      <c r="G66" s="104">
        <v>29656.3</v>
      </c>
      <c r="H66" s="104">
        <v>29656.3</v>
      </c>
    </row>
    <row r="67" spans="1:8" ht="30">
      <c r="A67" s="5" t="s">
        <v>30</v>
      </c>
      <c r="B67" s="112" t="s">
        <v>39</v>
      </c>
      <c r="C67" s="113"/>
      <c r="D67" s="113"/>
      <c r="E67" s="113"/>
      <c r="F67" s="113"/>
      <c r="G67" s="113"/>
      <c r="H67" s="114"/>
    </row>
    <row r="68" spans="1:8" ht="45">
      <c r="A68" s="6" t="s">
        <v>32</v>
      </c>
      <c r="B68" s="115"/>
      <c r="C68" s="116"/>
      <c r="D68" s="116"/>
      <c r="E68" s="116"/>
      <c r="F68" s="116"/>
      <c r="G68" s="117"/>
      <c r="H68" s="7"/>
    </row>
    <row r="69" spans="1:10" ht="60">
      <c r="A69" s="6" t="s">
        <v>16</v>
      </c>
      <c r="B69" s="7">
        <f>B72</f>
        <v>2253</v>
      </c>
      <c r="C69" s="7">
        <f>C72</f>
        <v>2253</v>
      </c>
      <c r="D69" s="7"/>
      <c r="E69" s="8">
        <f>E71+E72</f>
        <v>86851.9</v>
      </c>
      <c r="F69" s="8">
        <f>F71+F72</f>
        <v>86851.9</v>
      </c>
      <c r="G69" s="8">
        <f>G71+G72</f>
        <v>66449.4</v>
      </c>
      <c r="H69" s="8">
        <f>H71+H72</f>
        <v>66449.4</v>
      </c>
      <c r="I69" s="18"/>
      <c r="J69" s="13"/>
    </row>
    <row r="70" spans="1:8" ht="15">
      <c r="A70" s="6" t="s">
        <v>17</v>
      </c>
      <c r="B70" s="7"/>
      <c r="C70" s="7"/>
      <c r="D70" s="7"/>
      <c r="E70" s="8"/>
      <c r="F70" s="8"/>
      <c r="G70" s="8" t="s">
        <v>40</v>
      </c>
      <c r="H70" s="8"/>
    </row>
    <row r="71" spans="1:8" ht="90">
      <c r="A71" s="6" t="s">
        <v>41</v>
      </c>
      <c r="B71" s="7" t="s">
        <v>33</v>
      </c>
      <c r="C71" s="7" t="s">
        <v>33</v>
      </c>
      <c r="D71" s="7"/>
      <c r="E71" s="8">
        <v>15000</v>
      </c>
      <c r="F71" s="8">
        <v>15000</v>
      </c>
      <c r="G71" s="104">
        <v>10855</v>
      </c>
      <c r="H71" s="104">
        <v>10855</v>
      </c>
    </row>
    <row r="72" spans="1:10" ht="60">
      <c r="A72" s="6" t="s">
        <v>18</v>
      </c>
      <c r="B72" s="7">
        <v>2253</v>
      </c>
      <c r="C72" s="7">
        <v>2253</v>
      </c>
      <c r="D72" s="7"/>
      <c r="E72" s="8">
        <v>71851.9</v>
      </c>
      <c r="F72" s="8">
        <v>71851.9</v>
      </c>
      <c r="G72" s="104">
        <v>55594.4</v>
      </c>
      <c r="H72" s="104">
        <v>55594.4</v>
      </c>
      <c r="I72" s="18"/>
      <c r="J72" s="13"/>
    </row>
    <row r="73" spans="1:8" ht="30">
      <c r="A73" s="5" t="s">
        <v>30</v>
      </c>
      <c r="B73" s="112" t="s">
        <v>42</v>
      </c>
      <c r="C73" s="113"/>
      <c r="D73" s="113"/>
      <c r="E73" s="113"/>
      <c r="F73" s="113"/>
      <c r="G73" s="113"/>
      <c r="H73" s="114"/>
    </row>
    <row r="74" spans="1:8" ht="45">
      <c r="A74" s="6" t="s">
        <v>32</v>
      </c>
      <c r="B74" s="115"/>
      <c r="C74" s="116"/>
      <c r="D74" s="116"/>
      <c r="E74" s="116"/>
      <c r="F74" s="116"/>
      <c r="G74" s="117"/>
      <c r="H74" s="7"/>
    </row>
    <row r="75" spans="1:9" ht="30">
      <c r="A75" s="6" t="s">
        <v>43</v>
      </c>
      <c r="B75" s="7" t="s">
        <v>33</v>
      </c>
      <c r="C75" s="7" t="s">
        <v>33</v>
      </c>
      <c r="D75" s="7"/>
      <c r="E75" s="8">
        <f>E77</f>
        <v>5910.2</v>
      </c>
      <c r="F75" s="8">
        <f>F77</f>
        <v>5910.2</v>
      </c>
      <c r="G75" s="8">
        <f>G77</f>
        <v>4417.9</v>
      </c>
      <c r="H75" s="8">
        <f>H77</f>
        <v>4417.9</v>
      </c>
      <c r="I75" s="13"/>
    </row>
    <row r="76" spans="1:8" ht="15">
      <c r="A76" s="6" t="s">
        <v>17</v>
      </c>
      <c r="B76" s="7"/>
      <c r="C76" s="7"/>
      <c r="D76" s="7"/>
      <c r="E76" s="8"/>
      <c r="F76" s="8"/>
      <c r="G76" s="8"/>
      <c r="H76" s="8"/>
    </row>
    <row r="77" spans="1:8" ht="60">
      <c r="A77" s="6" t="s">
        <v>18</v>
      </c>
      <c r="B77" s="7" t="s">
        <v>33</v>
      </c>
      <c r="C77" s="7" t="s">
        <v>33</v>
      </c>
      <c r="D77" s="7"/>
      <c r="E77" s="8">
        <v>5910.2</v>
      </c>
      <c r="F77" s="8">
        <v>5910.2</v>
      </c>
      <c r="G77" s="104">
        <v>4417.9</v>
      </c>
      <c r="H77" s="104">
        <v>4417.9</v>
      </c>
    </row>
    <row r="78" spans="1:8" s="22" customFormat="1" ht="30">
      <c r="A78" s="19" t="s">
        <v>44</v>
      </c>
      <c r="B78" s="20"/>
      <c r="C78" s="20"/>
      <c r="D78" s="20"/>
      <c r="E78" s="21">
        <f>E9+E14+E19+E24+E29+E34+E39+E44+E54+E59+E64+E69+E75+E51</f>
        <v>639897.5999999999</v>
      </c>
      <c r="F78" s="21">
        <f>F9+F14+F19+F24+F29+F34+F39+F44+F54+F59+F64+F69+F75+F51</f>
        <v>639897.7</v>
      </c>
      <c r="G78" s="21">
        <f>G9+G14+G19+G24+G29+G34+G39+G44+G54+G59+G64+G69+G75+G51</f>
        <v>516630.7000000001</v>
      </c>
      <c r="H78" s="21">
        <f>H9+H14+H19+H24+H29+H34+H39+H44+H54+H59+H64+H69+H75+H51</f>
        <v>516630.7000000001</v>
      </c>
    </row>
    <row r="79" spans="1:8" ht="90">
      <c r="A79" s="23" t="s">
        <v>45</v>
      </c>
      <c r="B79" s="7" t="s">
        <v>33</v>
      </c>
      <c r="C79" s="7" t="s">
        <v>33</v>
      </c>
      <c r="D79" s="7"/>
      <c r="E79" s="8">
        <v>22304.8</v>
      </c>
      <c r="F79" s="8">
        <v>22304.8</v>
      </c>
      <c r="G79" s="104">
        <v>18999.8</v>
      </c>
      <c r="H79" s="104">
        <v>18999.8</v>
      </c>
    </row>
    <row r="80" spans="1:8" ht="15">
      <c r="A80" s="19" t="s">
        <v>46</v>
      </c>
      <c r="B80" s="20"/>
      <c r="C80" s="20"/>
      <c r="D80" s="20"/>
      <c r="E80" s="21">
        <f>E78+E79</f>
        <v>662202.3999999999</v>
      </c>
      <c r="F80" s="21">
        <f>F78+F79</f>
        <v>662202.5</v>
      </c>
      <c r="G80" s="21">
        <f>G78+G79</f>
        <v>535630.5000000001</v>
      </c>
      <c r="H80" s="21">
        <f>H78+H79</f>
        <v>535630.5000000001</v>
      </c>
    </row>
    <row r="81" spans="2:8" ht="15">
      <c r="B81" s="24"/>
      <c r="C81" s="24"/>
      <c r="D81" s="24"/>
      <c r="E81" s="24"/>
      <c r="F81" s="24"/>
      <c r="G81" s="24"/>
      <c r="H81" s="24"/>
    </row>
  </sheetData>
  <sheetProtection/>
  <mergeCells count="39">
    <mergeCell ref="E3:H3"/>
    <mergeCell ref="B4:B5"/>
    <mergeCell ref="C4:C5"/>
    <mergeCell ref="E4:F4"/>
    <mergeCell ref="G4:H4"/>
    <mergeCell ref="B18:G18"/>
    <mergeCell ref="B7:H7"/>
    <mergeCell ref="B8:G8"/>
    <mergeCell ref="B12:H12"/>
    <mergeCell ref="B13:G13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A6:H6"/>
    <mergeCell ref="B17:H17"/>
    <mergeCell ref="B48:G48"/>
    <mergeCell ref="B52:H52"/>
    <mergeCell ref="B53:G53"/>
    <mergeCell ref="B57:H57"/>
    <mergeCell ref="B58:G58"/>
    <mergeCell ref="B32:H32"/>
    <mergeCell ref="B33:G33"/>
    <mergeCell ref="B37:H37"/>
    <mergeCell ref="B38:G38"/>
    <mergeCell ref="B73:H73"/>
    <mergeCell ref="B74:G74"/>
    <mergeCell ref="B62:H62"/>
    <mergeCell ref="B42:H42"/>
    <mergeCell ref="B43:G43"/>
    <mergeCell ref="B47:H47"/>
    <mergeCell ref="B63:G63"/>
    <mergeCell ref="B67:H67"/>
    <mergeCell ref="B68:G6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IV16384"/>
    </sheetView>
  </sheetViews>
  <sheetFormatPr defaultColWidth="16.8515625" defaultRowHeight="15"/>
  <cols>
    <col min="1" max="1" width="25.421875" style="0" customWidth="1"/>
  </cols>
  <sheetData>
    <row r="1" spans="1:8" ht="15">
      <c r="A1" s="1"/>
      <c r="B1" s="2"/>
      <c r="C1" s="2"/>
      <c r="D1" s="2"/>
      <c r="E1" s="2"/>
      <c r="F1" s="2"/>
      <c r="G1" s="121" t="s">
        <v>0</v>
      </c>
      <c r="H1" s="121"/>
    </row>
    <row r="2" spans="1:8" ht="78.75" customHeight="1">
      <c r="A2" s="122" t="s">
        <v>1</v>
      </c>
      <c r="B2" s="123"/>
      <c r="C2" s="123"/>
      <c r="D2" s="123"/>
      <c r="E2" s="123"/>
      <c r="F2" s="123"/>
      <c r="G2" s="123"/>
      <c r="H2" s="123"/>
    </row>
    <row r="3" spans="1:8" ht="15">
      <c r="A3" s="124" t="s">
        <v>2</v>
      </c>
      <c r="B3" s="125" t="s">
        <v>3</v>
      </c>
      <c r="C3" s="125"/>
      <c r="D3" s="126" t="s">
        <v>4</v>
      </c>
      <c r="E3" s="124" t="s">
        <v>5</v>
      </c>
      <c r="F3" s="124"/>
      <c r="G3" s="124"/>
      <c r="H3" s="124"/>
    </row>
    <row r="4" spans="1:8" ht="15">
      <c r="A4" s="124"/>
      <c r="B4" s="126" t="s">
        <v>6</v>
      </c>
      <c r="C4" s="130" t="s">
        <v>7</v>
      </c>
      <c r="D4" s="126"/>
      <c r="E4" s="126" t="s">
        <v>8</v>
      </c>
      <c r="F4" s="126"/>
      <c r="G4" s="130" t="s">
        <v>7</v>
      </c>
      <c r="H4" s="130"/>
    </row>
    <row r="5" spans="1:8" ht="45">
      <c r="A5" s="124"/>
      <c r="B5" s="126"/>
      <c r="C5" s="130"/>
      <c r="D5" s="126"/>
      <c r="E5" s="3" t="s">
        <v>9</v>
      </c>
      <c r="F5" s="3" t="s">
        <v>10</v>
      </c>
      <c r="G5" s="4" t="s">
        <v>9</v>
      </c>
      <c r="H5" s="3" t="s">
        <v>10</v>
      </c>
    </row>
    <row r="6" spans="1:8" ht="15">
      <c r="A6" s="127" t="s">
        <v>11</v>
      </c>
      <c r="B6" s="128"/>
      <c r="C6" s="128"/>
      <c r="D6" s="128"/>
      <c r="E6" s="128"/>
      <c r="F6" s="128"/>
      <c r="G6" s="128"/>
      <c r="H6" s="129"/>
    </row>
    <row r="7" spans="1:8" ht="15">
      <c r="A7" s="5" t="s">
        <v>12</v>
      </c>
      <c r="B7" s="112" t="s">
        <v>13</v>
      </c>
      <c r="C7" s="113"/>
      <c r="D7" s="113"/>
      <c r="E7" s="113"/>
      <c r="F7" s="113"/>
      <c r="G7" s="113"/>
      <c r="H7" s="114"/>
    </row>
    <row r="8" spans="1:8" ht="45">
      <c r="A8" s="6" t="s">
        <v>14</v>
      </c>
      <c r="B8" s="118" t="s">
        <v>15</v>
      </c>
      <c r="C8" s="119"/>
      <c r="D8" s="119"/>
      <c r="E8" s="119"/>
      <c r="F8" s="119"/>
      <c r="G8" s="120"/>
      <c r="H8" s="7"/>
    </row>
    <row r="9" spans="1:9" ht="60">
      <c r="A9" s="6" t="s">
        <v>16</v>
      </c>
      <c r="B9" s="7">
        <f>B11</f>
        <v>7937</v>
      </c>
      <c r="C9" s="7">
        <f>C11</f>
        <v>7937</v>
      </c>
      <c r="D9" s="7"/>
      <c r="E9" s="8">
        <f>E11</f>
        <v>391471.2</v>
      </c>
      <c r="F9" s="8">
        <f>F11</f>
        <v>391471.2</v>
      </c>
      <c r="G9" s="8">
        <f>G11</f>
        <v>199817.5</v>
      </c>
      <c r="H9" s="8">
        <f>H11</f>
        <v>199817.5</v>
      </c>
      <c r="I9" s="9"/>
    </row>
    <row r="10" spans="1:8" ht="15">
      <c r="A10" s="6" t="s">
        <v>17</v>
      </c>
      <c r="B10" s="7"/>
      <c r="C10" s="7"/>
      <c r="D10" s="7"/>
      <c r="E10" s="8"/>
      <c r="F10" s="8"/>
      <c r="G10" s="8"/>
      <c r="H10" s="8"/>
    </row>
    <row r="11" spans="1:8" ht="60">
      <c r="A11" s="6" t="s">
        <v>18</v>
      </c>
      <c r="B11" s="7">
        <v>7937</v>
      </c>
      <c r="C11" s="7">
        <v>7937</v>
      </c>
      <c r="D11" s="7"/>
      <c r="E11" s="8">
        <v>391471.2</v>
      </c>
      <c r="F11" s="8">
        <v>391471.2</v>
      </c>
      <c r="G11" s="8">
        <v>199817.5</v>
      </c>
      <c r="H11" s="8">
        <v>199817.5</v>
      </c>
    </row>
    <row r="12" spans="1:8" ht="30">
      <c r="A12" s="5" t="s">
        <v>19</v>
      </c>
      <c r="B12" s="112" t="s">
        <v>20</v>
      </c>
      <c r="C12" s="113"/>
      <c r="D12" s="113"/>
      <c r="E12" s="113"/>
      <c r="F12" s="113"/>
      <c r="G12" s="113"/>
      <c r="H12" s="114"/>
    </row>
    <row r="13" spans="1:8" ht="45">
      <c r="A13" s="6" t="s">
        <v>21</v>
      </c>
      <c r="B13" s="118" t="s">
        <v>15</v>
      </c>
      <c r="C13" s="119"/>
      <c r="D13" s="119"/>
      <c r="E13" s="119"/>
      <c r="F13" s="119"/>
      <c r="G13" s="120"/>
      <c r="H13" s="7"/>
    </row>
    <row r="14" spans="1:10" ht="60">
      <c r="A14" s="6" t="s">
        <v>16</v>
      </c>
      <c r="B14" s="10">
        <f>B16</f>
        <v>1161</v>
      </c>
      <c r="C14" s="10">
        <f>C16</f>
        <v>1161</v>
      </c>
      <c r="D14" s="11"/>
      <c r="E14" s="11">
        <f>E16</f>
        <v>56626.4</v>
      </c>
      <c r="F14" s="11">
        <f>F16</f>
        <v>56626.4</v>
      </c>
      <c r="G14" s="11">
        <f>G16</f>
        <v>30944.3</v>
      </c>
      <c r="H14" s="11">
        <f>H16</f>
        <v>30944.3</v>
      </c>
      <c r="I14" s="12"/>
      <c r="J14" s="13"/>
    </row>
    <row r="15" spans="1:8" ht="15">
      <c r="A15" s="6" t="s">
        <v>17</v>
      </c>
      <c r="B15" s="10"/>
      <c r="C15" s="10"/>
      <c r="D15" s="7"/>
      <c r="E15" s="7"/>
      <c r="F15" s="7"/>
      <c r="G15" s="8"/>
      <c r="H15" s="8"/>
    </row>
    <row r="16" spans="1:8" ht="60">
      <c r="A16" s="6" t="s">
        <v>18</v>
      </c>
      <c r="B16" s="10">
        <v>1161</v>
      </c>
      <c r="C16" s="10">
        <v>1161</v>
      </c>
      <c r="D16" s="11"/>
      <c r="E16" s="11">
        <v>56626.4</v>
      </c>
      <c r="F16" s="11">
        <v>56626.4</v>
      </c>
      <c r="G16" s="8">
        <v>30944.3</v>
      </c>
      <c r="H16" s="8">
        <v>30944.3</v>
      </c>
    </row>
    <row r="17" spans="1:8" ht="30">
      <c r="A17" s="5" t="s">
        <v>19</v>
      </c>
      <c r="B17" s="112" t="s">
        <v>22</v>
      </c>
      <c r="C17" s="113"/>
      <c r="D17" s="113"/>
      <c r="E17" s="113"/>
      <c r="F17" s="113"/>
      <c r="G17" s="113"/>
      <c r="H17" s="114"/>
    </row>
    <row r="18" spans="1:8" ht="45">
      <c r="A18" s="6" t="s">
        <v>14</v>
      </c>
      <c r="B18" s="118" t="s">
        <v>15</v>
      </c>
      <c r="C18" s="119"/>
      <c r="D18" s="119"/>
      <c r="E18" s="119"/>
      <c r="F18" s="119"/>
      <c r="G18" s="120"/>
      <c r="H18" s="7"/>
    </row>
    <row r="19" spans="1:9" ht="60">
      <c r="A19" s="14" t="s">
        <v>16</v>
      </c>
      <c r="B19" s="15">
        <f>B21</f>
        <v>18</v>
      </c>
      <c r="C19" s="15">
        <f>C21</f>
        <v>18</v>
      </c>
      <c r="D19" s="15"/>
      <c r="E19" s="15">
        <f>E21</f>
        <v>4510.3</v>
      </c>
      <c r="F19" s="15">
        <f>F21</f>
        <v>4510.3</v>
      </c>
      <c r="G19" s="15">
        <f>G21</f>
        <v>2531.1</v>
      </c>
      <c r="H19" s="15">
        <f>H21</f>
        <v>2531.1</v>
      </c>
      <c r="I19" s="16"/>
    </row>
    <row r="20" spans="1:8" ht="15">
      <c r="A20" s="6" t="s">
        <v>17</v>
      </c>
      <c r="B20" s="7"/>
      <c r="C20" s="7"/>
      <c r="D20" s="7"/>
      <c r="E20" s="7"/>
      <c r="F20" s="7"/>
      <c r="G20" s="7"/>
      <c r="H20" s="7"/>
    </row>
    <row r="21" spans="1:8" ht="60">
      <c r="A21" s="6" t="s">
        <v>18</v>
      </c>
      <c r="B21" s="7">
        <v>18</v>
      </c>
      <c r="C21" s="7">
        <v>18</v>
      </c>
      <c r="D21" s="7"/>
      <c r="E21" s="7">
        <v>4510.3</v>
      </c>
      <c r="F21" s="7">
        <v>4510.3</v>
      </c>
      <c r="G21" s="7">
        <v>2531.1</v>
      </c>
      <c r="H21" s="7">
        <v>2531.1</v>
      </c>
    </row>
    <row r="22" spans="1:8" ht="30">
      <c r="A22" s="5" t="s">
        <v>19</v>
      </c>
      <c r="B22" s="112" t="s">
        <v>23</v>
      </c>
      <c r="C22" s="113"/>
      <c r="D22" s="113"/>
      <c r="E22" s="113"/>
      <c r="F22" s="113"/>
      <c r="G22" s="113"/>
      <c r="H22" s="114"/>
    </row>
    <row r="23" spans="1:8" ht="45">
      <c r="A23" s="6" t="s">
        <v>14</v>
      </c>
      <c r="B23" s="118" t="s">
        <v>15</v>
      </c>
      <c r="C23" s="119"/>
      <c r="D23" s="119"/>
      <c r="E23" s="119"/>
      <c r="F23" s="119"/>
      <c r="G23" s="120"/>
      <c r="H23" s="7"/>
    </row>
    <row r="24" spans="1:9" ht="60">
      <c r="A24" s="6" t="s">
        <v>16</v>
      </c>
      <c r="B24" s="7">
        <v>5</v>
      </c>
      <c r="C24" s="7">
        <v>5</v>
      </c>
      <c r="D24" s="7"/>
      <c r="E24" s="8">
        <f>E26</f>
        <v>1094.3</v>
      </c>
      <c r="F24" s="8">
        <f>F26</f>
        <v>1094.3</v>
      </c>
      <c r="G24" s="8">
        <f>G26</f>
        <v>918.3</v>
      </c>
      <c r="H24" s="8">
        <f>H26</f>
        <v>918.3</v>
      </c>
      <c r="I24" s="16"/>
    </row>
    <row r="25" spans="1:8" ht="15">
      <c r="A25" s="6" t="s">
        <v>17</v>
      </c>
      <c r="B25" s="7"/>
      <c r="C25" s="7"/>
      <c r="D25" s="7"/>
      <c r="E25" s="8"/>
      <c r="F25" s="8"/>
      <c r="G25" s="8"/>
      <c r="H25" s="8"/>
    </row>
    <row r="26" spans="1:8" ht="60">
      <c r="A26" s="6" t="s">
        <v>18</v>
      </c>
      <c r="B26" s="7">
        <v>5</v>
      </c>
      <c r="C26" s="7">
        <v>5</v>
      </c>
      <c r="D26" s="7"/>
      <c r="E26" s="8">
        <v>1094.3</v>
      </c>
      <c r="F26" s="8">
        <v>1094.3</v>
      </c>
      <c r="G26" s="8">
        <v>918.3</v>
      </c>
      <c r="H26" s="8">
        <v>918.3</v>
      </c>
    </row>
    <row r="27" spans="1:8" ht="30">
      <c r="A27" s="5" t="s">
        <v>19</v>
      </c>
      <c r="B27" s="112" t="s">
        <v>24</v>
      </c>
      <c r="C27" s="113"/>
      <c r="D27" s="113"/>
      <c r="E27" s="113"/>
      <c r="F27" s="113"/>
      <c r="G27" s="113"/>
      <c r="H27" s="114"/>
    </row>
    <row r="28" spans="1:8" ht="45">
      <c r="A28" s="6" t="s">
        <v>14</v>
      </c>
      <c r="B28" s="118" t="s">
        <v>15</v>
      </c>
      <c r="C28" s="119"/>
      <c r="D28" s="119"/>
      <c r="E28" s="119"/>
      <c r="F28" s="119"/>
      <c r="G28" s="120"/>
      <c r="H28" s="7"/>
    </row>
    <row r="29" spans="1:10" ht="60">
      <c r="A29" s="6" t="s">
        <v>16</v>
      </c>
      <c r="B29" s="7">
        <f>B31</f>
        <v>41</v>
      </c>
      <c r="C29" s="7">
        <f>C31</f>
        <v>41</v>
      </c>
      <c r="D29" s="7"/>
      <c r="E29" s="7">
        <f>E31</f>
        <v>1576.6</v>
      </c>
      <c r="F29" s="7">
        <f>F31</f>
        <v>1576.6</v>
      </c>
      <c r="G29" s="7">
        <f>G31</f>
        <v>1059.9</v>
      </c>
      <c r="H29" s="7">
        <f>H31</f>
        <v>1059.9</v>
      </c>
      <c r="I29" s="16"/>
      <c r="J29" s="13"/>
    </row>
    <row r="30" spans="1:8" ht="15">
      <c r="A30" s="6" t="s">
        <v>17</v>
      </c>
      <c r="B30" s="7"/>
      <c r="C30" s="7"/>
      <c r="D30" s="7"/>
      <c r="E30" s="7"/>
      <c r="F30" s="7"/>
      <c r="G30" s="7"/>
      <c r="H30" s="7"/>
    </row>
    <row r="31" spans="1:8" ht="60">
      <c r="A31" s="6" t="s">
        <v>18</v>
      </c>
      <c r="B31" s="7">
        <v>41</v>
      </c>
      <c r="C31" s="7">
        <v>41</v>
      </c>
      <c r="D31" s="7"/>
      <c r="E31" s="7">
        <v>1576.6</v>
      </c>
      <c r="F31" s="7">
        <v>1576.6</v>
      </c>
      <c r="G31" s="7">
        <v>1059.9</v>
      </c>
      <c r="H31" s="7">
        <v>1059.9</v>
      </c>
    </row>
    <row r="32" spans="1:8" ht="30">
      <c r="A32" s="5" t="s">
        <v>19</v>
      </c>
      <c r="B32" s="112" t="s">
        <v>25</v>
      </c>
      <c r="C32" s="113"/>
      <c r="D32" s="113"/>
      <c r="E32" s="113"/>
      <c r="F32" s="113"/>
      <c r="G32" s="113"/>
      <c r="H32" s="114"/>
    </row>
    <row r="33" spans="1:8" ht="45">
      <c r="A33" s="6" t="s">
        <v>14</v>
      </c>
      <c r="B33" s="118" t="s">
        <v>15</v>
      </c>
      <c r="C33" s="119"/>
      <c r="D33" s="119"/>
      <c r="E33" s="119"/>
      <c r="F33" s="119"/>
      <c r="G33" s="120"/>
      <c r="H33" s="7"/>
    </row>
    <row r="34" spans="1:10" ht="60">
      <c r="A34" s="6" t="s">
        <v>16</v>
      </c>
      <c r="B34" s="7">
        <v>1</v>
      </c>
      <c r="C34" s="7">
        <v>1</v>
      </c>
      <c r="D34" s="7"/>
      <c r="E34" s="7">
        <f>E36</f>
        <v>520.7</v>
      </c>
      <c r="F34" s="7">
        <f>F36</f>
        <v>520.7</v>
      </c>
      <c r="G34" s="7">
        <f>G36</f>
        <v>0</v>
      </c>
      <c r="H34" s="7">
        <f>H36</f>
        <v>0</v>
      </c>
      <c r="I34" s="16"/>
      <c r="J34" s="13"/>
    </row>
    <row r="35" spans="1:8" ht="15">
      <c r="A35" s="6" t="s">
        <v>17</v>
      </c>
      <c r="B35" s="7"/>
      <c r="C35" s="7"/>
      <c r="D35" s="7"/>
      <c r="E35" s="7"/>
      <c r="F35" s="7"/>
      <c r="G35" s="8"/>
      <c r="H35" s="8"/>
    </row>
    <row r="36" spans="1:8" ht="60">
      <c r="A36" s="6" t="s">
        <v>18</v>
      </c>
      <c r="B36" s="7">
        <v>1</v>
      </c>
      <c r="C36" s="7">
        <v>1</v>
      </c>
      <c r="D36" s="7"/>
      <c r="E36" s="7">
        <v>520.7</v>
      </c>
      <c r="F36" s="7">
        <v>520.7</v>
      </c>
      <c r="G36" s="7">
        <v>0</v>
      </c>
      <c r="H36" s="7">
        <v>0</v>
      </c>
    </row>
    <row r="37" spans="1:8" ht="66.75" customHeight="1">
      <c r="A37" s="5" t="s">
        <v>19</v>
      </c>
      <c r="B37" s="112" t="s">
        <v>26</v>
      </c>
      <c r="C37" s="113"/>
      <c r="D37" s="113"/>
      <c r="E37" s="113"/>
      <c r="F37" s="113"/>
      <c r="G37" s="113"/>
      <c r="H37" s="114"/>
    </row>
    <row r="38" spans="1:8" ht="45">
      <c r="A38" s="6" t="s">
        <v>27</v>
      </c>
      <c r="B38" s="118" t="s">
        <v>15</v>
      </c>
      <c r="C38" s="119"/>
      <c r="D38" s="119"/>
      <c r="E38" s="119"/>
      <c r="F38" s="119"/>
      <c r="G38" s="120"/>
      <c r="H38" s="7"/>
    </row>
    <row r="39" spans="1:8" ht="60">
      <c r="A39" s="6" t="s">
        <v>16</v>
      </c>
      <c r="B39" s="8" t="str">
        <f>B41</f>
        <v>26</v>
      </c>
      <c r="C39" s="8" t="str">
        <f>C41</f>
        <v>26</v>
      </c>
      <c r="D39" s="7"/>
      <c r="E39" s="8">
        <f>E41</f>
        <v>2414.6</v>
      </c>
      <c r="F39" s="8">
        <f>F41</f>
        <v>2414.6</v>
      </c>
      <c r="G39" s="8">
        <f>G41</f>
        <v>1471</v>
      </c>
      <c r="H39" s="8">
        <f>H41</f>
        <v>1471</v>
      </c>
    </row>
    <row r="40" spans="1:8" ht="15">
      <c r="A40" s="6" t="s">
        <v>17</v>
      </c>
      <c r="B40" s="17"/>
      <c r="C40" s="17"/>
      <c r="D40" s="7"/>
      <c r="E40" s="7"/>
      <c r="F40" s="7"/>
      <c r="G40" s="8"/>
      <c r="H40" s="8"/>
    </row>
    <row r="41" spans="1:8" ht="60">
      <c r="A41" s="6" t="s">
        <v>18</v>
      </c>
      <c r="B41" s="17" t="s">
        <v>28</v>
      </c>
      <c r="C41" s="17" t="s">
        <v>28</v>
      </c>
      <c r="D41" s="7"/>
      <c r="E41" s="8">
        <v>2414.6</v>
      </c>
      <c r="F41" s="8">
        <v>2414.6</v>
      </c>
      <c r="G41" s="8">
        <v>1471</v>
      </c>
      <c r="H41" s="8">
        <v>1471</v>
      </c>
    </row>
    <row r="42" spans="1:8" ht="61.5" customHeight="1">
      <c r="A42" s="5" t="s">
        <v>19</v>
      </c>
      <c r="B42" s="112" t="s">
        <v>29</v>
      </c>
      <c r="C42" s="113"/>
      <c r="D42" s="113"/>
      <c r="E42" s="113"/>
      <c r="F42" s="113"/>
      <c r="G42" s="113"/>
      <c r="H42" s="114"/>
    </row>
    <row r="43" spans="1:8" ht="45">
      <c r="A43" s="6" t="s">
        <v>14</v>
      </c>
      <c r="B43" s="118" t="s">
        <v>15</v>
      </c>
      <c r="C43" s="119"/>
      <c r="D43" s="119"/>
      <c r="E43" s="119"/>
      <c r="F43" s="119"/>
      <c r="G43" s="120"/>
      <c r="H43" s="7"/>
    </row>
    <row r="44" spans="1:10" ht="60">
      <c r="A44" s="6" t="s">
        <v>16</v>
      </c>
      <c r="B44" s="7">
        <f>B46</f>
        <v>108</v>
      </c>
      <c r="C44" s="7">
        <f>C46</f>
        <v>108</v>
      </c>
      <c r="D44" s="7"/>
      <c r="E44" s="8">
        <f>E46</f>
        <v>10628.8</v>
      </c>
      <c r="F44" s="8">
        <f>F46</f>
        <v>10628.8</v>
      </c>
      <c r="G44" s="8">
        <f>G46</f>
        <v>6665</v>
      </c>
      <c r="H44" s="8">
        <f>H46</f>
        <v>6665</v>
      </c>
      <c r="I44" s="18"/>
      <c r="J44" s="13"/>
    </row>
    <row r="45" spans="1:8" ht="15">
      <c r="A45" s="6" t="s">
        <v>17</v>
      </c>
      <c r="B45" s="7"/>
      <c r="C45" s="7"/>
      <c r="D45" s="7"/>
      <c r="E45" s="8"/>
      <c r="F45" s="8"/>
      <c r="G45" s="8"/>
      <c r="H45" s="8"/>
    </row>
    <row r="46" spans="1:8" ht="60">
      <c r="A46" s="6" t="s">
        <v>18</v>
      </c>
      <c r="B46" s="7">
        <v>108</v>
      </c>
      <c r="C46" s="7">
        <v>108</v>
      </c>
      <c r="D46" s="7"/>
      <c r="E46" s="8">
        <v>10628.8</v>
      </c>
      <c r="F46" s="8">
        <v>10628.8</v>
      </c>
      <c r="G46" s="8">
        <v>6665</v>
      </c>
      <c r="H46" s="8">
        <v>6665</v>
      </c>
    </row>
    <row r="47" spans="1:8" ht="30">
      <c r="A47" s="5" t="s">
        <v>30</v>
      </c>
      <c r="B47" s="112" t="s">
        <v>31</v>
      </c>
      <c r="C47" s="113"/>
      <c r="D47" s="113"/>
      <c r="E47" s="113"/>
      <c r="F47" s="113"/>
      <c r="G47" s="113"/>
      <c r="H47" s="114"/>
    </row>
    <row r="48" spans="1:8" ht="45">
      <c r="A48" s="6" t="s">
        <v>32</v>
      </c>
      <c r="B48" s="115"/>
      <c r="C48" s="116"/>
      <c r="D48" s="116"/>
      <c r="E48" s="116"/>
      <c r="F48" s="116"/>
      <c r="G48" s="117"/>
      <c r="H48" s="7"/>
    </row>
    <row r="49" spans="1:9" ht="60">
      <c r="A49" s="6" t="s">
        <v>16</v>
      </c>
      <c r="B49" s="7" t="s">
        <v>33</v>
      </c>
      <c r="C49" s="7" t="s">
        <v>33</v>
      </c>
      <c r="D49" s="7"/>
      <c r="E49" s="8">
        <f>E51</f>
        <v>2225.6</v>
      </c>
      <c r="F49" s="8">
        <f>F51</f>
        <v>2225.6</v>
      </c>
      <c r="G49" s="8">
        <f>G51</f>
        <v>1130.9</v>
      </c>
      <c r="H49" s="8">
        <f>H51</f>
        <v>1130.9</v>
      </c>
      <c r="I49" s="13"/>
    </row>
    <row r="50" spans="1:8" ht="15">
      <c r="A50" s="6" t="s">
        <v>17</v>
      </c>
      <c r="B50" s="7"/>
      <c r="C50" s="7"/>
      <c r="D50" s="7"/>
      <c r="E50" s="8"/>
      <c r="F50" s="8"/>
      <c r="G50" s="8"/>
      <c r="H50" s="8"/>
    </row>
    <row r="51" spans="1:8" ht="60">
      <c r="A51" s="6" t="s">
        <v>18</v>
      </c>
      <c r="B51" s="7" t="s">
        <v>33</v>
      </c>
      <c r="C51" s="7" t="s">
        <v>33</v>
      </c>
      <c r="D51" s="7"/>
      <c r="E51" s="8">
        <v>2225.6</v>
      </c>
      <c r="F51" s="8">
        <v>2225.6</v>
      </c>
      <c r="G51" s="8">
        <v>1130.9</v>
      </c>
      <c r="H51" s="8">
        <v>1130.9</v>
      </c>
    </row>
    <row r="52" spans="1:8" ht="30">
      <c r="A52" s="5" t="s">
        <v>30</v>
      </c>
      <c r="B52" s="112" t="s">
        <v>34</v>
      </c>
      <c r="C52" s="113"/>
      <c r="D52" s="113"/>
      <c r="E52" s="113"/>
      <c r="F52" s="113"/>
      <c r="G52" s="113"/>
      <c r="H52" s="114"/>
    </row>
    <row r="53" spans="1:8" ht="45">
      <c r="A53" s="6" t="s">
        <v>32</v>
      </c>
      <c r="B53" s="115"/>
      <c r="C53" s="116"/>
      <c r="D53" s="116"/>
      <c r="E53" s="116"/>
      <c r="F53" s="116"/>
      <c r="G53" s="117"/>
      <c r="H53" s="7"/>
    </row>
    <row r="54" spans="1:9" ht="60">
      <c r="A54" s="6" t="s">
        <v>16</v>
      </c>
      <c r="B54" s="7">
        <f>B56</f>
        <v>150</v>
      </c>
      <c r="C54" s="7">
        <f>C56</f>
        <v>150</v>
      </c>
      <c r="D54" s="7"/>
      <c r="E54" s="8">
        <f>E56</f>
        <v>26853.3</v>
      </c>
      <c r="F54" s="8">
        <f>F56</f>
        <v>26853.3</v>
      </c>
      <c r="G54" s="8">
        <f>G56</f>
        <v>16109</v>
      </c>
      <c r="H54" s="8">
        <f>H56</f>
        <v>16109</v>
      </c>
      <c r="I54" s="13"/>
    </row>
    <row r="55" spans="1:8" ht="15">
      <c r="A55" s="6" t="s">
        <v>17</v>
      </c>
      <c r="B55" s="7"/>
      <c r="C55" s="7"/>
      <c r="D55" s="7"/>
      <c r="E55" s="8"/>
      <c r="F55" s="8"/>
      <c r="G55" s="8"/>
      <c r="H55" s="8"/>
    </row>
    <row r="56" spans="1:8" ht="60">
      <c r="A56" s="6" t="s">
        <v>18</v>
      </c>
      <c r="B56" s="7">
        <v>150</v>
      </c>
      <c r="C56" s="7">
        <v>150</v>
      </c>
      <c r="D56" s="7"/>
      <c r="E56" s="8">
        <v>26853.3</v>
      </c>
      <c r="F56" s="8">
        <v>26853.3</v>
      </c>
      <c r="G56" s="8">
        <v>16109</v>
      </c>
      <c r="H56" s="8">
        <v>16109</v>
      </c>
    </row>
    <row r="57" spans="1:8" ht="30">
      <c r="A57" s="5" t="s">
        <v>30</v>
      </c>
      <c r="B57" s="112" t="s">
        <v>35</v>
      </c>
      <c r="C57" s="113"/>
      <c r="D57" s="113"/>
      <c r="E57" s="113"/>
      <c r="F57" s="113"/>
      <c r="G57" s="113"/>
      <c r="H57" s="114"/>
    </row>
    <row r="58" spans="1:8" ht="45">
      <c r="A58" s="6" t="s">
        <v>36</v>
      </c>
      <c r="B58" s="115"/>
      <c r="C58" s="116"/>
      <c r="D58" s="116"/>
      <c r="E58" s="116"/>
      <c r="F58" s="116"/>
      <c r="G58" s="117"/>
      <c r="H58" s="7"/>
    </row>
    <row r="59" spans="1:9" ht="60">
      <c r="A59" s="6" t="s">
        <v>16</v>
      </c>
      <c r="B59" s="7">
        <v>26</v>
      </c>
      <c r="C59" s="7">
        <v>26</v>
      </c>
      <c r="D59" s="7"/>
      <c r="E59" s="8">
        <f>E61</f>
        <v>10599.8</v>
      </c>
      <c r="F59" s="8">
        <f>F61</f>
        <v>10599.9</v>
      </c>
      <c r="G59" s="8">
        <f>G61</f>
        <v>4824.2</v>
      </c>
      <c r="H59" s="8">
        <f>H61</f>
        <v>4824.2</v>
      </c>
      <c r="I59" s="13"/>
    </row>
    <row r="60" spans="1:8" ht="15">
      <c r="A60" s="6" t="s">
        <v>17</v>
      </c>
      <c r="B60" s="7"/>
      <c r="C60" s="7"/>
      <c r="D60" s="7"/>
      <c r="E60" s="8"/>
      <c r="F60" s="8"/>
      <c r="G60" s="8"/>
      <c r="H60" s="8"/>
    </row>
    <row r="61" spans="1:8" ht="60">
      <c r="A61" s="6" t="s">
        <v>18</v>
      </c>
      <c r="B61" s="7">
        <v>27</v>
      </c>
      <c r="C61" s="7">
        <v>27</v>
      </c>
      <c r="D61" s="7"/>
      <c r="E61" s="8">
        <v>10599.8</v>
      </c>
      <c r="F61" s="8">
        <v>10599.9</v>
      </c>
      <c r="G61" s="8">
        <v>4824.2</v>
      </c>
      <c r="H61" s="8">
        <v>4824.2</v>
      </c>
    </row>
    <row r="62" spans="1:8" ht="30">
      <c r="A62" s="5" t="s">
        <v>30</v>
      </c>
      <c r="B62" s="112" t="s">
        <v>37</v>
      </c>
      <c r="C62" s="113"/>
      <c r="D62" s="113"/>
      <c r="E62" s="113"/>
      <c r="F62" s="113"/>
      <c r="G62" s="113"/>
      <c r="H62" s="114"/>
    </row>
    <row r="63" spans="1:8" ht="45">
      <c r="A63" s="6" t="s">
        <v>38</v>
      </c>
      <c r="B63" s="118" t="s">
        <v>15</v>
      </c>
      <c r="C63" s="119"/>
      <c r="D63" s="119"/>
      <c r="E63" s="119"/>
      <c r="F63" s="119"/>
      <c r="G63" s="120"/>
      <c r="H63" s="7"/>
    </row>
    <row r="64" spans="1:9" ht="60">
      <c r="A64" s="6" t="s">
        <v>16</v>
      </c>
      <c r="B64" s="7">
        <v>4932</v>
      </c>
      <c r="C64" s="7">
        <v>4932</v>
      </c>
      <c r="D64" s="7"/>
      <c r="E64" s="8">
        <f>E66</f>
        <v>38613.9</v>
      </c>
      <c r="F64" s="8">
        <f>F66</f>
        <v>38613.9</v>
      </c>
      <c r="G64" s="8">
        <f>G66</f>
        <v>18226.3</v>
      </c>
      <c r="H64" s="8">
        <f>H66</f>
        <v>18226.3</v>
      </c>
      <c r="I64" s="13"/>
    </row>
    <row r="65" spans="1:8" ht="15">
      <c r="A65" s="6" t="s">
        <v>17</v>
      </c>
      <c r="B65" s="7"/>
      <c r="C65" s="7"/>
      <c r="D65" s="7"/>
      <c r="E65" s="8"/>
      <c r="F65" s="8"/>
      <c r="G65" s="8"/>
      <c r="H65" s="8"/>
    </row>
    <row r="66" spans="1:8" ht="60">
      <c r="A66" s="6" t="s">
        <v>18</v>
      </c>
      <c r="B66" s="7">
        <v>4855</v>
      </c>
      <c r="C66" s="7">
        <v>4855</v>
      </c>
      <c r="D66" s="7"/>
      <c r="E66" s="8">
        <v>38613.9</v>
      </c>
      <c r="F66" s="8">
        <v>38613.9</v>
      </c>
      <c r="G66" s="8">
        <v>18226.3</v>
      </c>
      <c r="H66" s="8">
        <v>18226.3</v>
      </c>
    </row>
    <row r="67" spans="1:8" ht="30">
      <c r="A67" s="5" t="s">
        <v>30</v>
      </c>
      <c r="B67" s="112" t="s">
        <v>39</v>
      </c>
      <c r="C67" s="113"/>
      <c r="D67" s="113"/>
      <c r="E67" s="113"/>
      <c r="F67" s="113"/>
      <c r="G67" s="113"/>
      <c r="H67" s="114"/>
    </row>
    <row r="68" spans="1:8" ht="45">
      <c r="A68" s="6" t="s">
        <v>32</v>
      </c>
      <c r="B68" s="115"/>
      <c r="C68" s="116"/>
      <c r="D68" s="116"/>
      <c r="E68" s="116"/>
      <c r="F68" s="116"/>
      <c r="G68" s="117"/>
      <c r="H68" s="7"/>
    </row>
    <row r="69" spans="1:10" ht="60">
      <c r="A69" s="6" t="s">
        <v>16</v>
      </c>
      <c r="B69" s="7">
        <f>B72</f>
        <v>2253</v>
      </c>
      <c r="C69" s="7">
        <f>C72</f>
        <v>2253</v>
      </c>
      <c r="D69" s="7"/>
      <c r="E69" s="8">
        <f>E71+E72</f>
        <v>86851.9</v>
      </c>
      <c r="F69" s="8">
        <f>F71+F72</f>
        <v>86851.9</v>
      </c>
      <c r="G69" s="8">
        <f>G71+G72</f>
        <v>59808.799999999996</v>
      </c>
      <c r="H69" s="8">
        <f>H71+H72</f>
        <v>59808.799999999996</v>
      </c>
      <c r="I69" s="18"/>
      <c r="J69" s="13"/>
    </row>
    <row r="70" spans="1:8" ht="15">
      <c r="A70" s="6" t="s">
        <v>17</v>
      </c>
      <c r="B70" s="7"/>
      <c r="C70" s="7"/>
      <c r="D70" s="7"/>
      <c r="E70" s="8"/>
      <c r="F70" s="8"/>
      <c r="G70" s="8" t="s">
        <v>40</v>
      </c>
      <c r="H70" s="8"/>
    </row>
    <row r="71" spans="1:8" ht="90">
      <c r="A71" s="6" t="s">
        <v>41</v>
      </c>
      <c r="B71" s="7" t="s">
        <v>33</v>
      </c>
      <c r="C71" s="7" t="s">
        <v>33</v>
      </c>
      <c r="D71" s="7"/>
      <c r="E71" s="8">
        <v>15000</v>
      </c>
      <c r="F71" s="8">
        <v>15000</v>
      </c>
      <c r="G71" s="8">
        <v>7073.1</v>
      </c>
      <c r="H71" s="8">
        <v>7073.1</v>
      </c>
    </row>
    <row r="72" spans="1:10" ht="60">
      <c r="A72" s="6" t="s">
        <v>18</v>
      </c>
      <c r="B72" s="7">
        <v>2253</v>
      </c>
      <c r="C72" s="7">
        <v>2253</v>
      </c>
      <c r="D72" s="7"/>
      <c r="E72" s="8">
        <v>71851.9</v>
      </c>
      <c r="F72" s="8">
        <v>71851.9</v>
      </c>
      <c r="G72" s="8">
        <v>52735.7</v>
      </c>
      <c r="H72" s="8">
        <v>52735.7</v>
      </c>
      <c r="I72" s="18"/>
      <c r="J72" s="13"/>
    </row>
    <row r="73" spans="1:8" ht="30">
      <c r="A73" s="5" t="s">
        <v>30</v>
      </c>
      <c r="B73" s="112" t="s">
        <v>42</v>
      </c>
      <c r="C73" s="113"/>
      <c r="D73" s="113"/>
      <c r="E73" s="113"/>
      <c r="F73" s="113"/>
      <c r="G73" s="113"/>
      <c r="H73" s="114"/>
    </row>
    <row r="74" spans="1:8" ht="45">
      <c r="A74" s="6" t="s">
        <v>32</v>
      </c>
      <c r="B74" s="115"/>
      <c r="C74" s="116"/>
      <c r="D74" s="116"/>
      <c r="E74" s="116"/>
      <c r="F74" s="116"/>
      <c r="G74" s="117"/>
      <c r="H74" s="7"/>
    </row>
    <row r="75" spans="1:9" ht="30">
      <c r="A75" s="6" t="s">
        <v>43</v>
      </c>
      <c r="B75" s="7" t="s">
        <v>33</v>
      </c>
      <c r="C75" s="7" t="s">
        <v>33</v>
      </c>
      <c r="D75" s="7"/>
      <c r="E75" s="8">
        <f>E77</f>
        <v>5910.2</v>
      </c>
      <c r="F75" s="8">
        <f>F77</f>
        <v>5910.2</v>
      </c>
      <c r="G75" s="8">
        <f>G77</f>
        <v>2875.9</v>
      </c>
      <c r="H75" s="8">
        <f>H77</f>
        <v>2875.9</v>
      </c>
      <c r="I75" s="13"/>
    </row>
    <row r="76" spans="1:8" ht="15">
      <c r="A76" s="6" t="s">
        <v>17</v>
      </c>
      <c r="B76" s="7"/>
      <c r="C76" s="7"/>
      <c r="D76" s="7"/>
      <c r="E76" s="8"/>
      <c r="F76" s="8"/>
      <c r="G76" s="8"/>
      <c r="H76" s="8"/>
    </row>
    <row r="77" spans="1:8" ht="60">
      <c r="A77" s="6" t="s">
        <v>18</v>
      </c>
      <c r="B77" s="7" t="s">
        <v>33</v>
      </c>
      <c r="C77" s="7" t="s">
        <v>33</v>
      </c>
      <c r="D77" s="7"/>
      <c r="E77" s="8">
        <v>5910.2</v>
      </c>
      <c r="F77" s="8">
        <v>5910.2</v>
      </c>
      <c r="G77" s="8">
        <v>2875.9</v>
      </c>
      <c r="H77" s="8">
        <v>2875.9</v>
      </c>
    </row>
    <row r="78" spans="1:8" s="22" customFormat="1" ht="30">
      <c r="A78" s="19" t="s">
        <v>44</v>
      </c>
      <c r="B78" s="20"/>
      <c r="C78" s="20"/>
      <c r="D78" s="20"/>
      <c r="E78" s="21">
        <f>E9+E14+E19+E24+E29+E34+E39+E44+E54+E59+E64+E69+E75+E51</f>
        <v>639897.5999999999</v>
      </c>
      <c r="F78" s="21">
        <f>F9+F14+F19+F24+F29+F34+F39+F44+F54+F59+F64+F69+F75+F51</f>
        <v>639897.7</v>
      </c>
      <c r="G78" s="21">
        <f>G9+G14+G19+G24+G29+G34+G39+G44+G54+G59+G64+G69+G75+G51</f>
        <v>346382.2</v>
      </c>
      <c r="H78" s="21">
        <f>H9+H14+H19+H24+H29+H34+H39+H44+H54+H59+H64+H69+H75+H51</f>
        <v>346382.2</v>
      </c>
    </row>
    <row r="79" spans="1:8" ht="90">
      <c r="A79" s="23" t="s">
        <v>45</v>
      </c>
      <c r="B79" s="7" t="s">
        <v>33</v>
      </c>
      <c r="C79" s="7" t="s">
        <v>33</v>
      </c>
      <c r="D79" s="7"/>
      <c r="E79" s="8">
        <v>22304.8</v>
      </c>
      <c r="F79" s="8">
        <v>22304.8</v>
      </c>
      <c r="G79" s="8">
        <v>7406.8</v>
      </c>
      <c r="H79" s="8">
        <v>7406.8</v>
      </c>
    </row>
    <row r="80" spans="1:8" ht="15">
      <c r="A80" s="19" t="s">
        <v>46</v>
      </c>
      <c r="B80" s="20"/>
      <c r="C80" s="20"/>
      <c r="D80" s="20"/>
      <c r="E80" s="21">
        <f>E78+E79</f>
        <v>662202.3999999999</v>
      </c>
      <c r="F80" s="21">
        <f>F78+F79</f>
        <v>662202.5</v>
      </c>
      <c r="G80" s="21">
        <f>G78+G79</f>
        <v>353789</v>
      </c>
      <c r="H80" s="21">
        <f>H78+H79</f>
        <v>353789</v>
      </c>
    </row>
    <row r="81" spans="2:8" ht="15">
      <c r="B81" s="24"/>
      <c r="C81" s="24"/>
      <c r="D81" s="24"/>
      <c r="E81" s="24"/>
      <c r="F81" s="24"/>
      <c r="G81" s="24"/>
      <c r="H81" s="24"/>
    </row>
  </sheetData>
  <sheetProtection/>
  <mergeCells count="39">
    <mergeCell ref="E3:H3"/>
    <mergeCell ref="B4:B5"/>
    <mergeCell ref="C4:C5"/>
    <mergeCell ref="E4:F4"/>
    <mergeCell ref="G4:H4"/>
    <mergeCell ref="B18:G18"/>
    <mergeCell ref="B7:H7"/>
    <mergeCell ref="B8:G8"/>
    <mergeCell ref="B12:H12"/>
    <mergeCell ref="B13:G13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A6:H6"/>
    <mergeCell ref="B17:H17"/>
    <mergeCell ref="B48:G48"/>
    <mergeCell ref="B52:H52"/>
    <mergeCell ref="B53:G53"/>
    <mergeCell ref="B57:H57"/>
    <mergeCell ref="B58:G58"/>
    <mergeCell ref="B32:H32"/>
    <mergeCell ref="B33:G33"/>
    <mergeCell ref="B37:H37"/>
    <mergeCell ref="B38:G38"/>
    <mergeCell ref="B73:H73"/>
    <mergeCell ref="B74:G74"/>
    <mergeCell ref="B62:H62"/>
    <mergeCell ref="B42:H42"/>
    <mergeCell ref="B43:G43"/>
    <mergeCell ref="B47:H47"/>
    <mergeCell ref="B63:G63"/>
    <mergeCell ref="B67:H67"/>
    <mergeCell ref="B68:G6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4">
      <selection activeCell="I12" sqref="I12"/>
    </sheetView>
  </sheetViews>
  <sheetFormatPr defaultColWidth="16.57421875" defaultRowHeight="15"/>
  <sheetData>
    <row r="1" spans="1:8" ht="15">
      <c r="A1" s="25"/>
      <c r="B1" s="26"/>
      <c r="C1" s="26"/>
      <c r="D1" s="26"/>
      <c r="E1" s="26"/>
      <c r="F1" s="26"/>
      <c r="G1" s="121" t="s">
        <v>47</v>
      </c>
      <c r="H1" s="121"/>
    </row>
    <row r="2" spans="1:8" ht="15">
      <c r="A2" s="122" t="s">
        <v>48</v>
      </c>
      <c r="B2" s="123"/>
      <c r="C2" s="123"/>
      <c r="D2" s="123"/>
      <c r="E2" s="123"/>
      <c r="F2" s="123"/>
      <c r="G2" s="123"/>
      <c r="H2" s="123"/>
    </row>
    <row r="3" spans="1:8" ht="15">
      <c r="A3" s="122"/>
      <c r="B3" s="123"/>
      <c r="C3" s="123"/>
      <c r="D3" s="123"/>
      <c r="E3" s="123"/>
      <c r="F3" s="123"/>
      <c r="G3" s="123"/>
      <c r="H3" s="123"/>
    </row>
    <row r="4" spans="1:8" ht="15">
      <c r="A4" s="125" t="s">
        <v>2</v>
      </c>
      <c r="B4" s="136" t="s">
        <v>3</v>
      </c>
      <c r="C4" s="137"/>
      <c r="D4" s="138" t="s">
        <v>49</v>
      </c>
      <c r="E4" s="124" t="s">
        <v>5</v>
      </c>
      <c r="F4" s="124"/>
      <c r="G4" s="124"/>
      <c r="H4" s="124"/>
    </row>
    <row r="5" spans="1:8" ht="15">
      <c r="A5" s="125"/>
      <c r="B5" s="126" t="s">
        <v>6</v>
      </c>
      <c r="C5" s="131" t="s">
        <v>7</v>
      </c>
      <c r="D5" s="139"/>
      <c r="E5" s="124" t="s">
        <v>8</v>
      </c>
      <c r="F5" s="124"/>
      <c r="G5" s="124" t="s">
        <v>7</v>
      </c>
      <c r="H5" s="124"/>
    </row>
    <row r="6" spans="1:8" ht="45">
      <c r="A6" s="125"/>
      <c r="B6" s="126"/>
      <c r="C6" s="132"/>
      <c r="D6" s="140"/>
      <c r="E6" s="102" t="s">
        <v>9</v>
      </c>
      <c r="F6" s="102" t="s">
        <v>50</v>
      </c>
      <c r="G6" s="28" t="s">
        <v>9</v>
      </c>
      <c r="H6" s="102" t="s">
        <v>50</v>
      </c>
    </row>
    <row r="7" spans="1:8" ht="15">
      <c r="A7" s="133" t="s">
        <v>11</v>
      </c>
      <c r="B7" s="134"/>
      <c r="C7" s="134"/>
      <c r="D7" s="134"/>
      <c r="E7" s="134"/>
      <c r="F7" s="134"/>
      <c r="G7" s="134"/>
      <c r="H7" s="134"/>
    </row>
    <row r="8" spans="1:8" ht="45">
      <c r="A8" s="5" t="s">
        <v>30</v>
      </c>
      <c r="B8" s="125" t="s">
        <v>51</v>
      </c>
      <c r="C8" s="125"/>
      <c r="D8" s="125"/>
      <c r="E8" s="125"/>
      <c r="F8" s="125"/>
      <c r="G8" s="125"/>
      <c r="H8" s="125"/>
    </row>
    <row r="9" spans="1:8" ht="75">
      <c r="A9" s="6" t="s">
        <v>52</v>
      </c>
      <c r="B9" s="135"/>
      <c r="C9" s="135"/>
      <c r="D9" s="135"/>
      <c r="E9" s="135"/>
      <c r="F9" s="135"/>
      <c r="G9" s="135"/>
      <c r="H9" s="135"/>
    </row>
    <row r="10" spans="1:8" ht="105">
      <c r="A10" s="6" t="s">
        <v>16</v>
      </c>
      <c r="B10" s="29">
        <f>B12</f>
        <v>6707</v>
      </c>
      <c r="C10" s="30">
        <f>C12</f>
        <v>6453</v>
      </c>
      <c r="D10" s="30"/>
      <c r="E10" s="31">
        <f>E12</f>
        <v>25744.9</v>
      </c>
      <c r="F10" s="31">
        <f>F12</f>
        <v>25744.9</v>
      </c>
      <c r="G10" s="31">
        <f>G12</f>
        <v>18930.8</v>
      </c>
      <c r="H10" s="31">
        <f>H12</f>
        <v>18930.8</v>
      </c>
    </row>
    <row r="11" spans="1:8" ht="15">
      <c r="A11" s="6" t="s">
        <v>17</v>
      </c>
      <c r="B11" s="32"/>
      <c r="C11" s="33"/>
      <c r="D11" s="33"/>
      <c r="E11" s="34"/>
      <c r="F11" s="32"/>
      <c r="G11" s="34"/>
      <c r="H11" s="33"/>
    </row>
    <row r="12" spans="1:8" ht="210">
      <c r="A12" s="6" t="s">
        <v>53</v>
      </c>
      <c r="B12" s="32">
        <v>6707</v>
      </c>
      <c r="C12" s="33">
        <v>6453</v>
      </c>
      <c r="D12" s="33"/>
      <c r="E12" s="34">
        <v>25744.9</v>
      </c>
      <c r="F12" s="34">
        <v>25744.9</v>
      </c>
      <c r="G12" s="34">
        <v>18930.8</v>
      </c>
      <c r="H12" s="34">
        <v>18930.8</v>
      </c>
    </row>
    <row r="13" spans="1:8" ht="45">
      <c r="A13" s="5" t="s">
        <v>54</v>
      </c>
      <c r="B13" s="35" t="s">
        <v>33</v>
      </c>
      <c r="C13" s="36" t="s">
        <v>33</v>
      </c>
      <c r="D13" s="36"/>
      <c r="E13" s="37">
        <f>E10+E14+E15</f>
        <v>25746.300000000003</v>
      </c>
      <c r="F13" s="37">
        <f>F10+F14+F15</f>
        <v>25746.300000000003</v>
      </c>
      <c r="G13" s="37">
        <f>G10+G14</f>
        <v>18931.7</v>
      </c>
      <c r="H13" s="37">
        <f>H10+H14+H15</f>
        <v>18931.7</v>
      </c>
    </row>
    <row r="14" spans="1:8" ht="135">
      <c r="A14" s="6" t="s">
        <v>55</v>
      </c>
      <c r="B14" s="32" t="s">
        <v>33</v>
      </c>
      <c r="C14" s="33" t="s">
        <v>33</v>
      </c>
      <c r="D14" s="33"/>
      <c r="E14" s="38">
        <v>1.4</v>
      </c>
      <c r="F14" s="32">
        <v>1.4</v>
      </c>
      <c r="G14" s="39">
        <v>0.9</v>
      </c>
      <c r="H14" s="32">
        <v>0.9</v>
      </c>
    </row>
    <row r="15" spans="1:8" ht="270">
      <c r="A15" s="23" t="s">
        <v>56</v>
      </c>
      <c r="B15" s="33" t="s">
        <v>33</v>
      </c>
      <c r="C15" s="33" t="s">
        <v>33</v>
      </c>
      <c r="D15" s="33"/>
      <c r="E15" s="34">
        <v>0</v>
      </c>
      <c r="F15" s="34">
        <v>0</v>
      </c>
      <c r="G15" s="34">
        <v>0</v>
      </c>
      <c r="H15" s="34">
        <v>0</v>
      </c>
    </row>
    <row r="16" spans="1:8" ht="45">
      <c r="A16" s="5" t="s">
        <v>54</v>
      </c>
      <c r="B16" s="36"/>
      <c r="C16" s="36"/>
      <c r="D16" s="36"/>
      <c r="E16" s="37">
        <f>E13</f>
        <v>25746.300000000003</v>
      </c>
      <c r="F16" s="37">
        <f>F13</f>
        <v>25746.300000000003</v>
      </c>
      <c r="G16" s="37">
        <f>G13</f>
        <v>18931.7</v>
      </c>
      <c r="H16" s="36">
        <f>H13+H14+H15</f>
        <v>18932.600000000002</v>
      </c>
    </row>
  </sheetData>
  <sheetProtection/>
  <mergeCells count="13"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  <mergeCell ref="A7:H7"/>
    <mergeCell ref="B8:H8"/>
    <mergeCell ref="B9:H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3">
      <selection activeCell="A1" sqref="A1:IV16384"/>
    </sheetView>
  </sheetViews>
  <sheetFormatPr defaultColWidth="16.57421875" defaultRowHeight="15"/>
  <sheetData>
    <row r="1" spans="1:8" ht="15">
      <c r="A1" s="25"/>
      <c r="B1" s="26"/>
      <c r="C1" s="26"/>
      <c r="D1" s="26"/>
      <c r="E1" s="26"/>
      <c r="F1" s="26"/>
      <c r="G1" s="121" t="s">
        <v>47</v>
      </c>
      <c r="H1" s="121"/>
    </row>
    <row r="2" spans="1:8" ht="15">
      <c r="A2" s="122" t="s">
        <v>48</v>
      </c>
      <c r="B2" s="123"/>
      <c r="C2" s="123"/>
      <c r="D2" s="123"/>
      <c r="E2" s="123"/>
      <c r="F2" s="123"/>
      <c r="G2" s="123"/>
      <c r="H2" s="123"/>
    </row>
    <row r="3" spans="1:8" ht="15">
      <c r="A3" s="122"/>
      <c r="B3" s="123"/>
      <c r="C3" s="123"/>
      <c r="D3" s="123"/>
      <c r="E3" s="123"/>
      <c r="F3" s="123"/>
      <c r="G3" s="123"/>
      <c r="H3" s="123"/>
    </row>
    <row r="4" spans="1:8" ht="15">
      <c r="A4" s="125" t="s">
        <v>2</v>
      </c>
      <c r="B4" s="136" t="s">
        <v>3</v>
      </c>
      <c r="C4" s="137"/>
      <c r="D4" s="138" t="s">
        <v>49</v>
      </c>
      <c r="E4" s="124" t="s">
        <v>5</v>
      </c>
      <c r="F4" s="124"/>
      <c r="G4" s="124"/>
      <c r="H4" s="124"/>
    </row>
    <row r="5" spans="1:8" ht="15">
      <c r="A5" s="125"/>
      <c r="B5" s="126" t="s">
        <v>6</v>
      </c>
      <c r="C5" s="131" t="s">
        <v>7</v>
      </c>
      <c r="D5" s="139"/>
      <c r="E5" s="124" t="s">
        <v>8</v>
      </c>
      <c r="F5" s="124"/>
      <c r="G5" s="124" t="s">
        <v>7</v>
      </c>
      <c r="H5" s="124"/>
    </row>
    <row r="6" spans="1:8" ht="45">
      <c r="A6" s="125"/>
      <c r="B6" s="126"/>
      <c r="C6" s="132"/>
      <c r="D6" s="140"/>
      <c r="E6" s="27" t="s">
        <v>9</v>
      </c>
      <c r="F6" s="27" t="s">
        <v>50</v>
      </c>
      <c r="G6" s="28" t="s">
        <v>9</v>
      </c>
      <c r="H6" s="27" t="s">
        <v>50</v>
      </c>
    </row>
    <row r="7" spans="1:8" ht="15">
      <c r="A7" s="133" t="s">
        <v>11</v>
      </c>
      <c r="B7" s="134"/>
      <c r="C7" s="134"/>
      <c r="D7" s="134"/>
      <c r="E7" s="134"/>
      <c r="F7" s="134"/>
      <c r="G7" s="134"/>
      <c r="H7" s="134"/>
    </row>
    <row r="8" spans="1:8" ht="45">
      <c r="A8" s="5" t="s">
        <v>30</v>
      </c>
      <c r="B8" s="125" t="s">
        <v>51</v>
      </c>
      <c r="C8" s="125"/>
      <c r="D8" s="125"/>
      <c r="E8" s="125"/>
      <c r="F8" s="125"/>
      <c r="G8" s="125"/>
      <c r="H8" s="125"/>
    </row>
    <row r="9" spans="1:8" ht="75">
      <c r="A9" s="6" t="s">
        <v>52</v>
      </c>
      <c r="B9" s="135"/>
      <c r="C9" s="135"/>
      <c r="D9" s="135"/>
      <c r="E9" s="135"/>
      <c r="F9" s="135"/>
      <c r="G9" s="135"/>
      <c r="H9" s="135"/>
    </row>
    <row r="10" spans="1:8" ht="105">
      <c r="A10" s="6" t="s">
        <v>16</v>
      </c>
      <c r="B10" s="29">
        <f>B12</f>
        <v>6707</v>
      </c>
      <c r="C10" s="30">
        <f>C12</f>
        <v>6453</v>
      </c>
      <c r="D10" s="30"/>
      <c r="E10" s="31">
        <f>E12</f>
        <v>25744.9</v>
      </c>
      <c r="F10" s="31">
        <f>F12</f>
        <v>25744.9</v>
      </c>
      <c r="G10" s="31">
        <f>G12</f>
        <v>12469.2</v>
      </c>
      <c r="H10" s="31">
        <f>H12</f>
        <v>12469.2</v>
      </c>
    </row>
    <row r="11" spans="1:8" ht="15">
      <c r="A11" s="6" t="s">
        <v>17</v>
      </c>
      <c r="B11" s="32"/>
      <c r="C11" s="33"/>
      <c r="D11" s="33"/>
      <c r="E11" s="34"/>
      <c r="F11" s="32"/>
      <c r="G11" s="34"/>
      <c r="H11" s="33"/>
    </row>
    <row r="12" spans="1:8" ht="210">
      <c r="A12" s="6" t="s">
        <v>53</v>
      </c>
      <c r="B12" s="32">
        <v>6707</v>
      </c>
      <c r="C12" s="33">
        <v>6453</v>
      </c>
      <c r="D12" s="33"/>
      <c r="E12" s="34">
        <v>25744.9</v>
      </c>
      <c r="F12" s="34">
        <v>25744.9</v>
      </c>
      <c r="G12" s="34">
        <v>12469.2</v>
      </c>
      <c r="H12" s="34">
        <v>12469.2</v>
      </c>
    </row>
    <row r="13" spans="1:8" ht="45">
      <c r="A13" s="5" t="s">
        <v>54</v>
      </c>
      <c r="B13" s="35" t="s">
        <v>33</v>
      </c>
      <c r="C13" s="36" t="s">
        <v>33</v>
      </c>
      <c r="D13" s="36"/>
      <c r="E13" s="37">
        <f>E10+E14+E15</f>
        <v>25746.300000000003</v>
      </c>
      <c r="F13" s="37">
        <f>F10+F14+F15</f>
        <v>25746.300000000003</v>
      </c>
      <c r="G13" s="37">
        <f>G10+G14</f>
        <v>12469.900000000001</v>
      </c>
      <c r="H13" s="37">
        <f>H10+H14+H15</f>
        <v>12469.2</v>
      </c>
    </row>
    <row r="14" spans="1:8" ht="135">
      <c r="A14" s="6" t="s">
        <v>55</v>
      </c>
      <c r="B14" s="32" t="s">
        <v>33</v>
      </c>
      <c r="C14" s="33" t="s">
        <v>33</v>
      </c>
      <c r="D14" s="33"/>
      <c r="E14" s="38">
        <v>1.4</v>
      </c>
      <c r="F14" s="32">
        <v>1.4</v>
      </c>
      <c r="G14" s="39">
        <v>0.7</v>
      </c>
      <c r="H14" s="32">
        <v>0</v>
      </c>
    </row>
    <row r="15" spans="1:8" ht="270">
      <c r="A15" s="23" t="s">
        <v>56</v>
      </c>
      <c r="B15" s="33" t="s">
        <v>33</v>
      </c>
      <c r="C15" s="33" t="s">
        <v>33</v>
      </c>
      <c r="D15" s="33"/>
      <c r="E15" s="34">
        <v>0</v>
      </c>
      <c r="F15" s="34">
        <v>0</v>
      </c>
      <c r="G15" s="34">
        <v>0</v>
      </c>
      <c r="H15" s="34">
        <v>0</v>
      </c>
    </row>
    <row r="16" spans="1:8" ht="45">
      <c r="A16" s="5" t="s">
        <v>54</v>
      </c>
      <c r="B16" s="36"/>
      <c r="C16" s="36"/>
      <c r="D16" s="36"/>
      <c r="E16" s="37">
        <f>E13</f>
        <v>25746.300000000003</v>
      </c>
      <c r="F16" s="37">
        <f>F13</f>
        <v>25746.300000000003</v>
      </c>
      <c r="G16" s="37">
        <f>G13</f>
        <v>12469.900000000001</v>
      </c>
      <c r="H16" s="36">
        <f>H13+H14+H15</f>
        <v>12469.2</v>
      </c>
    </row>
  </sheetData>
  <sheetProtection/>
  <mergeCells count="13"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  <mergeCell ref="A7:H7"/>
    <mergeCell ref="B8:H8"/>
    <mergeCell ref="B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1"/>
  <sheetViews>
    <sheetView zoomScalePageLayoutView="0" workbookViewId="0" topLeftCell="A7">
      <pane xSplit="2" ySplit="5" topLeftCell="C610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G679" sqref="G679"/>
    </sheetView>
  </sheetViews>
  <sheetFormatPr defaultColWidth="16.8515625" defaultRowHeight="15"/>
  <cols>
    <col min="1" max="1" width="22.28125" style="74" customWidth="1"/>
    <col min="2" max="2" width="16.8515625" style="75" customWidth="1"/>
    <col min="3" max="8" width="16.8515625" style="76" customWidth="1"/>
    <col min="9" max="10" width="16.8515625" style="74" customWidth="1"/>
    <col min="11" max="16384" width="16.8515625" style="43" customWidth="1"/>
  </cols>
  <sheetData>
    <row r="1" spans="1:10" s="41" customFormat="1" ht="15">
      <c r="A1" s="146"/>
      <c r="B1" s="146"/>
      <c r="C1" s="146"/>
      <c r="D1" s="146"/>
      <c r="E1" s="146"/>
      <c r="F1" s="146"/>
      <c r="G1" s="40"/>
      <c r="I1" s="42"/>
      <c r="J1" s="42"/>
    </row>
    <row r="2" spans="1:11" ht="15">
      <c r="A2" s="147" t="s">
        <v>57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">
      <c r="A3" s="148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">
      <c r="A4" s="148" t="s">
        <v>59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2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1"/>
    </row>
    <row r="6" spans="1:11" ht="15">
      <c r="A6" s="45"/>
      <c r="B6" s="46"/>
      <c r="C6" s="47"/>
      <c r="D6" s="47"/>
      <c r="E6" s="47"/>
      <c r="F6" s="47"/>
      <c r="G6" s="47"/>
      <c r="H6" s="47"/>
      <c r="I6" s="48"/>
      <c r="J6" s="48"/>
      <c r="K6" s="49" t="s">
        <v>60</v>
      </c>
    </row>
    <row r="7" spans="1:11" ht="15">
      <c r="A7" s="141" t="s">
        <v>61</v>
      </c>
      <c r="B7" s="150" t="s">
        <v>62</v>
      </c>
      <c r="C7" s="141" t="s">
        <v>63</v>
      </c>
      <c r="D7" s="141" t="s">
        <v>64</v>
      </c>
      <c r="E7" s="141" t="s">
        <v>65</v>
      </c>
      <c r="F7" s="141" t="s">
        <v>66</v>
      </c>
      <c r="G7" s="141" t="s">
        <v>67</v>
      </c>
      <c r="H7" s="141" t="s">
        <v>68</v>
      </c>
      <c r="I7" s="143" t="s">
        <v>69</v>
      </c>
      <c r="J7" s="143"/>
      <c r="K7" s="143"/>
    </row>
    <row r="8" spans="1:11" ht="15">
      <c r="A8" s="141"/>
      <c r="B8" s="150"/>
      <c r="C8" s="141"/>
      <c r="D8" s="141"/>
      <c r="E8" s="141"/>
      <c r="F8" s="141"/>
      <c r="G8" s="141"/>
      <c r="H8" s="141"/>
      <c r="I8" s="144" t="s">
        <v>70</v>
      </c>
      <c r="J8" s="144" t="s">
        <v>71</v>
      </c>
      <c r="K8" s="144" t="s">
        <v>72</v>
      </c>
    </row>
    <row r="9" spans="1:11" ht="15">
      <c r="A9" s="141"/>
      <c r="B9" s="150"/>
      <c r="C9" s="141"/>
      <c r="D9" s="141"/>
      <c r="E9" s="141"/>
      <c r="F9" s="141"/>
      <c r="G9" s="141"/>
      <c r="H9" s="141"/>
      <c r="I9" s="144"/>
      <c r="J9" s="144"/>
      <c r="K9" s="144"/>
    </row>
    <row r="10" spans="1:11" ht="15">
      <c r="A10" s="142"/>
      <c r="B10" s="151"/>
      <c r="C10" s="142"/>
      <c r="D10" s="142"/>
      <c r="E10" s="142"/>
      <c r="F10" s="142"/>
      <c r="G10" s="142"/>
      <c r="H10" s="142"/>
      <c r="I10" s="145"/>
      <c r="J10" s="145"/>
      <c r="K10" s="145"/>
    </row>
    <row r="11" spans="1:11" ht="1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7</v>
      </c>
      <c r="I11" s="51">
        <v>8</v>
      </c>
      <c r="J11" s="51">
        <v>9</v>
      </c>
      <c r="K11" s="52">
        <v>10</v>
      </c>
    </row>
    <row r="12" spans="1:11" ht="15">
      <c r="A12" s="163" t="s">
        <v>73</v>
      </c>
      <c r="B12" s="155" t="s">
        <v>74</v>
      </c>
      <c r="C12" s="53" t="s">
        <v>75</v>
      </c>
      <c r="D12" s="54">
        <f>D13+D15+D17+D18</f>
        <v>1851329.1</v>
      </c>
      <c r="E12" s="54">
        <f>E13+E15+E17+E18</f>
        <v>1916019.7000000002</v>
      </c>
      <c r="F12" s="54">
        <f>F13+F15+F17+F18</f>
        <v>1862809.7000000002</v>
      </c>
      <c r="G12" s="54">
        <f>G13+G15+G17+G18</f>
        <v>1365721.5</v>
      </c>
      <c r="H12" s="54">
        <f>H13+H15+H17+H18</f>
        <v>1418559.4</v>
      </c>
      <c r="I12" s="55">
        <f aca="true" t="shared" si="0" ref="I12:I18">G12/D12*100</f>
        <v>73.76978517757864</v>
      </c>
      <c r="J12" s="55">
        <f>G12/E12*100</f>
        <v>71.27909488613295</v>
      </c>
      <c r="K12" s="55">
        <f>G12/E12*100</f>
        <v>71.27909488613295</v>
      </c>
    </row>
    <row r="13" spans="1:11" ht="30">
      <c r="A13" s="164"/>
      <c r="B13" s="156"/>
      <c r="C13" s="56" t="s">
        <v>76</v>
      </c>
      <c r="D13" s="57">
        <f>D21+D35+D42+D28</f>
        <v>1436326.3</v>
      </c>
      <c r="E13" s="57">
        <f aca="true" t="shared" si="1" ref="E13:H16">E21+E35+E42+E28</f>
        <v>1501016.9000000001</v>
      </c>
      <c r="F13" s="57">
        <f t="shared" si="1"/>
        <v>1447806.9000000001</v>
      </c>
      <c r="G13" s="57">
        <f t="shared" si="1"/>
        <v>1107300.0999999999</v>
      </c>
      <c r="H13" s="57">
        <f t="shared" si="1"/>
        <v>1115988.7</v>
      </c>
      <c r="I13" s="55">
        <f t="shared" si="0"/>
        <v>77.09251720865933</v>
      </c>
      <c r="J13" s="55">
        <f>G13/E13*100</f>
        <v>73.76999552769857</v>
      </c>
      <c r="K13" s="55">
        <f>G13/E13*100</f>
        <v>73.76999552769857</v>
      </c>
    </row>
    <row r="14" spans="1:11" ht="75">
      <c r="A14" s="164"/>
      <c r="B14" s="156"/>
      <c r="C14" s="58" t="s">
        <v>77</v>
      </c>
      <c r="D14" s="57">
        <f>D22+D36+D43+D29</f>
        <v>97202.6</v>
      </c>
      <c r="E14" s="57">
        <f t="shared" si="1"/>
        <v>103702.6</v>
      </c>
      <c r="F14" s="57">
        <f t="shared" si="1"/>
        <v>103702.6</v>
      </c>
      <c r="G14" s="57">
        <f t="shared" si="1"/>
        <v>43964.299999999996</v>
      </c>
      <c r="H14" s="57">
        <f t="shared" si="1"/>
        <v>52853.799999999996</v>
      </c>
      <c r="I14" s="55">
        <f t="shared" si="0"/>
        <v>45.229551472902976</v>
      </c>
      <c r="J14" s="55">
        <f>G14/E14*100</f>
        <v>42.3945976282176</v>
      </c>
      <c r="K14" s="55">
        <f>G14/F14*100</f>
        <v>42.3945976282176</v>
      </c>
    </row>
    <row r="15" spans="1:11" ht="45">
      <c r="A15" s="164"/>
      <c r="B15" s="156"/>
      <c r="C15" s="56" t="s">
        <v>78</v>
      </c>
      <c r="D15" s="57">
        <f>D23+D37+D44+D30</f>
        <v>415002.8</v>
      </c>
      <c r="E15" s="57">
        <f t="shared" si="1"/>
        <v>415002.8</v>
      </c>
      <c r="F15" s="57">
        <f t="shared" si="1"/>
        <v>415002.8</v>
      </c>
      <c r="G15" s="57">
        <f t="shared" si="1"/>
        <v>258421.40000000002</v>
      </c>
      <c r="H15" s="57">
        <f t="shared" si="1"/>
        <v>302570.69999999995</v>
      </c>
      <c r="I15" s="55">
        <f t="shared" si="0"/>
        <v>62.26979673390156</v>
      </c>
      <c r="J15" s="55">
        <f>G15/E15*100</f>
        <v>62.26979673390156</v>
      </c>
      <c r="K15" s="55">
        <f>G15/F15*100</f>
        <v>62.26979673390156</v>
      </c>
    </row>
    <row r="16" spans="1:11" ht="75">
      <c r="A16" s="164"/>
      <c r="B16" s="156"/>
      <c r="C16" s="58" t="s">
        <v>79</v>
      </c>
      <c r="D16" s="57">
        <f>D24+D38+D45+D31</f>
        <v>427154.9</v>
      </c>
      <c r="E16" s="57">
        <f t="shared" si="1"/>
        <v>362479.1</v>
      </c>
      <c r="F16" s="57">
        <f t="shared" si="1"/>
        <v>362479.1</v>
      </c>
      <c r="G16" s="57">
        <f>G24+G38+G45+G31</f>
        <v>217411.3</v>
      </c>
      <c r="H16" s="57">
        <f t="shared" si="1"/>
        <v>264378.3</v>
      </c>
      <c r="I16" s="57">
        <f t="shared" si="0"/>
        <v>50.897531551200736</v>
      </c>
      <c r="J16" s="55">
        <f>G16/E16*100</f>
        <v>59.978989133442454</v>
      </c>
      <c r="K16" s="55">
        <f>G16/F16*100</f>
        <v>59.978989133442454</v>
      </c>
    </row>
    <row r="17" spans="1:11" ht="45">
      <c r="A17" s="164"/>
      <c r="B17" s="156"/>
      <c r="C17" s="56" t="s">
        <v>80</v>
      </c>
      <c r="D17" s="57">
        <f>D53</f>
        <v>0</v>
      </c>
      <c r="E17" s="57">
        <f>E53</f>
        <v>0</v>
      </c>
      <c r="F17" s="57">
        <f>F53</f>
        <v>0</v>
      </c>
      <c r="G17" s="57">
        <f>G53</f>
        <v>0</v>
      </c>
      <c r="H17" s="57">
        <f>H53</f>
        <v>0</v>
      </c>
      <c r="I17" s="55" t="e">
        <f t="shared" si="0"/>
        <v>#DIV/0!</v>
      </c>
      <c r="J17" s="55">
        <v>0</v>
      </c>
      <c r="K17" s="55">
        <v>0</v>
      </c>
    </row>
    <row r="18" spans="1:11" ht="45">
      <c r="A18" s="165"/>
      <c r="B18" s="157"/>
      <c r="C18" s="56" t="s">
        <v>81</v>
      </c>
      <c r="D18" s="57">
        <f>D61</f>
        <v>0</v>
      </c>
      <c r="E18" s="57">
        <f>E61</f>
        <v>0</v>
      </c>
      <c r="F18" s="57">
        <f>F61</f>
        <v>0</v>
      </c>
      <c r="G18" s="57">
        <f>G61</f>
        <v>0</v>
      </c>
      <c r="H18" s="57">
        <f>H61</f>
        <v>0</v>
      </c>
      <c r="I18" s="55" t="e">
        <f t="shared" si="0"/>
        <v>#DIV/0!</v>
      </c>
      <c r="J18" s="55">
        <v>0</v>
      </c>
      <c r="K18" s="55">
        <v>0</v>
      </c>
    </row>
    <row r="19" spans="1:11" ht="15">
      <c r="A19" s="59"/>
      <c r="B19" s="158" t="s">
        <v>82</v>
      </c>
      <c r="C19" s="159"/>
      <c r="D19" s="159"/>
      <c r="E19" s="159"/>
      <c r="F19" s="160"/>
      <c r="G19" s="60"/>
      <c r="H19" s="61"/>
      <c r="I19" s="55"/>
      <c r="J19" s="55"/>
      <c r="K19" s="55"/>
    </row>
    <row r="20" spans="1:11" ht="15">
      <c r="A20" s="161"/>
      <c r="B20" s="155" t="s">
        <v>83</v>
      </c>
      <c r="C20" s="53" t="s">
        <v>75</v>
      </c>
      <c r="D20" s="54">
        <f>D21+D23+D25+D26</f>
        <v>1420507.3</v>
      </c>
      <c r="E20" s="54">
        <f>E21+E23+E25+E26</f>
        <v>1478697.9000000001</v>
      </c>
      <c r="F20" s="54">
        <f>F21+F23+F25+F26</f>
        <v>1425487.9000000001</v>
      </c>
      <c r="G20" s="54">
        <f>G21+G23+G25+G26</f>
        <v>1190171.4999999998</v>
      </c>
      <c r="H20" s="54">
        <f>H21+H23+H25+H26</f>
        <v>1189970.5999999999</v>
      </c>
      <c r="I20" s="55">
        <f>G20/D20*100</f>
        <v>83.78496189354323</v>
      </c>
      <c r="J20" s="55">
        <f>G20/E20*100</f>
        <v>80.48780619760126</v>
      </c>
      <c r="K20" s="55">
        <f>G20/F20*100</f>
        <v>83.49222045308133</v>
      </c>
    </row>
    <row r="21" spans="1:11" ht="30">
      <c r="A21" s="162"/>
      <c r="B21" s="156"/>
      <c r="C21" s="56" t="s">
        <v>76</v>
      </c>
      <c r="D21" s="57">
        <f aca="true" t="shared" si="2" ref="D21:H24">D71+D512+D680</f>
        <v>1287244</v>
      </c>
      <c r="E21" s="57">
        <f t="shared" si="2"/>
        <v>1345434.6</v>
      </c>
      <c r="F21" s="57">
        <f t="shared" si="2"/>
        <v>1292224.6</v>
      </c>
      <c r="G21" s="57">
        <f t="shared" si="2"/>
        <v>1057010.9999999998</v>
      </c>
      <c r="H21" s="57">
        <f t="shared" si="2"/>
        <v>1056810.0999999999</v>
      </c>
      <c r="I21" s="55">
        <f>G21/D21*100</f>
        <v>82.1142689342502</v>
      </c>
      <c r="J21" s="55">
        <f>G21/E21*100</f>
        <v>78.5627930187019</v>
      </c>
      <c r="K21" s="55">
        <f>G21/F21*100</f>
        <v>81.797777259464</v>
      </c>
    </row>
    <row r="22" spans="1:11" ht="75">
      <c r="A22" s="162"/>
      <c r="B22" s="156"/>
      <c r="C22" s="58" t="s">
        <v>77</v>
      </c>
      <c r="D22" s="57">
        <f t="shared" si="2"/>
        <v>3015</v>
      </c>
      <c r="E22" s="57">
        <f t="shared" si="2"/>
        <v>3015</v>
      </c>
      <c r="F22" s="57">
        <f t="shared" si="2"/>
        <v>3015</v>
      </c>
      <c r="G22" s="57">
        <f t="shared" si="2"/>
        <v>3013</v>
      </c>
      <c r="H22" s="57">
        <f t="shared" si="2"/>
        <v>3013</v>
      </c>
      <c r="I22" s="57">
        <f>I72+I445+I513+I681</f>
        <v>100</v>
      </c>
      <c r="J22" s="55">
        <f>G22/E22*100</f>
        <v>99.93366500829187</v>
      </c>
      <c r="K22" s="55">
        <f>G22/F22*100</f>
        <v>99.93366500829187</v>
      </c>
    </row>
    <row r="23" spans="1:11" ht="45">
      <c r="A23" s="162"/>
      <c r="B23" s="156"/>
      <c r="C23" s="56" t="s">
        <v>78</v>
      </c>
      <c r="D23" s="57">
        <f t="shared" si="2"/>
        <v>133263.3</v>
      </c>
      <c r="E23" s="57">
        <f t="shared" si="2"/>
        <v>133263.3</v>
      </c>
      <c r="F23" s="57">
        <f t="shared" si="2"/>
        <v>133263.3</v>
      </c>
      <c r="G23" s="57">
        <f t="shared" si="2"/>
        <v>133160.5</v>
      </c>
      <c r="H23" s="57">
        <f t="shared" si="2"/>
        <v>133160.5</v>
      </c>
      <c r="I23" s="55">
        <f>G23/D23*100</f>
        <v>99.9228594819429</v>
      </c>
      <c r="J23" s="55">
        <f>G23/E23*100</f>
        <v>99.9228594819429</v>
      </c>
      <c r="K23" s="55">
        <f>G23/F23*100</f>
        <v>99.9228594819429</v>
      </c>
    </row>
    <row r="24" spans="1:11" ht="75">
      <c r="A24" s="162"/>
      <c r="B24" s="156"/>
      <c r="C24" s="58" t="s">
        <v>79</v>
      </c>
      <c r="D24" s="57">
        <f t="shared" si="2"/>
        <v>145415.4</v>
      </c>
      <c r="E24" s="57">
        <f t="shared" si="2"/>
        <v>80739.6</v>
      </c>
      <c r="F24" s="57">
        <f t="shared" si="2"/>
        <v>80739.6</v>
      </c>
      <c r="G24" s="57">
        <f t="shared" si="2"/>
        <v>92150.4</v>
      </c>
      <c r="H24" s="57">
        <f t="shared" si="2"/>
        <v>94968.1</v>
      </c>
      <c r="I24" s="55">
        <f>G24/D24*100</f>
        <v>63.37045457358712</v>
      </c>
      <c r="J24" s="55">
        <f>G24/E24*100</f>
        <v>114.13284187684852</v>
      </c>
      <c r="K24" s="55">
        <f>G24/F24*100</f>
        <v>114.13284187684852</v>
      </c>
    </row>
    <row r="25" spans="1:11" ht="45">
      <c r="A25" s="162"/>
      <c r="B25" s="156"/>
      <c r="C25" s="56" t="s">
        <v>80</v>
      </c>
      <c r="D25" s="57">
        <v>0</v>
      </c>
      <c r="E25" s="57">
        <v>0</v>
      </c>
      <c r="F25" s="57">
        <f>F75+F446</f>
        <v>0</v>
      </c>
      <c r="G25" s="57">
        <v>0</v>
      </c>
      <c r="H25" s="57">
        <v>0</v>
      </c>
      <c r="I25" s="55">
        <v>0</v>
      </c>
      <c r="J25" s="55">
        <v>0</v>
      </c>
      <c r="K25" s="55">
        <v>0</v>
      </c>
    </row>
    <row r="26" spans="1:11" ht="45">
      <c r="A26" s="162"/>
      <c r="B26" s="157"/>
      <c r="C26" s="56" t="s">
        <v>81</v>
      </c>
      <c r="D26" s="57">
        <v>0</v>
      </c>
      <c r="E26" s="57">
        <f>E68+E447</f>
        <v>0</v>
      </c>
      <c r="F26" s="57">
        <f>F68+F447</f>
        <v>0</v>
      </c>
      <c r="G26" s="57">
        <v>0</v>
      </c>
      <c r="H26" s="57">
        <v>0</v>
      </c>
      <c r="I26" s="55">
        <v>0</v>
      </c>
      <c r="J26" s="55">
        <v>0</v>
      </c>
      <c r="K26" s="55">
        <v>0</v>
      </c>
    </row>
    <row r="27" spans="1:11" ht="15">
      <c r="A27" s="162"/>
      <c r="B27" s="166" t="s">
        <v>84</v>
      </c>
      <c r="C27" s="53" t="s">
        <v>75</v>
      </c>
      <c r="D27" s="54">
        <f>D28+D30+D32+D33</f>
        <v>8936.5</v>
      </c>
      <c r="E27" s="54">
        <f>E28+E30+E32+E33</f>
        <v>8936.5</v>
      </c>
      <c r="F27" s="54">
        <f>F28+F30+F32+F33</f>
        <v>8936.5</v>
      </c>
      <c r="G27" s="54">
        <f>G28+G30+G32+G33</f>
        <v>1124</v>
      </c>
      <c r="H27" s="54">
        <f>H28+H30+H32+H33</f>
        <v>1124</v>
      </c>
      <c r="I27" s="55">
        <f>G27/D27*100</f>
        <v>12.57763106361551</v>
      </c>
      <c r="J27" s="55">
        <f>G27/E27*100</f>
        <v>12.57763106361551</v>
      </c>
      <c r="K27" s="55">
        <f>G27/F27*100</f>
        <v>12.57763106361551</v>
      </c>
    </row>
    <row r="28" spans="1:11" ht="30">
      <c r="A28" s="162"/>
      <c r="B28" s="167"/>
      <c r="C28" s="56" t="s">
        <v>76</v>
      </c>
      <c r="D28" s="57">
        <f>D442</f>
        <v>8936.5</v>
      </c>
      <c r="E28" s="57">
        <f>E442</f>
        <v>8936.5</v>
      </c>
      <c r="F28" s="57">
        <f>F442</f>
        <v>8936.5</v>
      </c>
      <c r="G28" s="57">
        <f>G442</f>
        <v>1124</v>
      </c>
      <c r="H28" s="57">
        <f>H442</f>
        <v>1124</v>
      </c>
      <c r="I28" s="55">
        <f>G28/D28*100</f>
        <v>12.57763106361551</v>
      </c>
      <c r="J28" s="55">
        <f>G28/E28*100</f>
        <v>12.57763106361551</v>
      </c>
      <c r="K28" s="55">
        <f>G28/F28*100</f>
        <v>12.57763106361551</v>
      </c>
    </row>
    <row r="29" spans="1:11" ht="75">
      <c r="A29" s="162"/>
      <c r="B29" s="167"/>
      <c r="C29" s="58" t="s">
        <v>77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5">
        <v>0</v>
      </c>
      <c r="K29" s="55">
        <v>0</v>
      </c>
    </row>
    <row r="30" spans="1:11" ht="45">
      <c r="A30" s="162"/>
      <c r="B30" s="167"/>
      <c r="C30" s="56" t="s">
        <v>78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5">
        <v>0</v>
      </c>
      <c r="J30" s="55">
        <v>0</v>
      </c>
      <c r="K30" s="55">
        <v>0</v>
      </c>
    </row>
    <row r="31" spans="1:11" ht="75">
      <c r="A31" s="162"/>
      <c r="B31" s="167"/>
      <c r="C31" s="58" t="s">
        <v>79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5">
        <v>0</v>
      </c>
      <c r="J31" s="55">
        <v>0</v>
      </c>
      <c r="K31" s="55">
        <v>0</v>
      </c>
    </row>
    <row r="32" spans="1:11" ht="45">
      <c r="A32" s="162"/>
      <c r="B32" s="167"/>
      <c r="C32" s="56" t="s">
        <v>80</v>
      </c>
      <c r="D32" s="57">
        <v>0</v>
      </c>
      <c r="E32" s="57">
        <v>0</v>
      </c>
      <c r="F32" s="57">
        <f>F82+F453</f>
        <v>0</v>
      </c>
      <c r="G32" s="57">
        <v>0</v>
      </c>
      <c r="H32" s="57">
        <v>0</v>
      </c>
      <c r="I32" s="55">
        <v>0</v>
      </c>
      <c r="J32" s="55">
        <v>0</v>
      </c>
      <c r="K32" s="55">
        <v>0</v>
      </c>
    </row>
    <row r="33" spans="1:11" ht="45">
      <c r="A33" s="162"/>
      <c r="B33" s="168"/>
      <c r="C33" s="56" t="s">
        <v>81</v>
      </c>
      <c r="D33" s="57">
        <v>0</v>
      </c>
      <c r="E33" s="57">
        <f>E75+E454</f>
        <v>0</v>
      </c>
      <c r="F33" s="57">
        <f>F75+F454</f>
        <v>0</v>
      </c>
      <c r="G33" s="57">
        <v>0</v>
      </c>
      <c r="H33" s="57">
        <v>0</v>
      </c>
      <c r="I33" s="55">
        <v>0</v>
      </c>
      <c r="J33" s="55">
        <v>0</v>
      </c>
      <c r="K33" s="55">
        <v>0</v>
      </c>
    </row>
    <row r="34" spans="1:11" ht="15">
      <c r="A34" s="162"/>
      <c r="B34" s="155" t="s">
        <v>85</v>
      </c>
      <c r="C34" s="53" t="s">
        <v>75</v>
      </c>
      <c r="D34" s="54">
        <f>D35+D37+D39+D40</f>
        <v>15958.2</v>
      </c>
      <c r="E34" s="54">
        <f>E35+E37+E39+E40</f>
        <v>15958.2</v>
      </c>
      <c r="F34" s="54">
        <f>F35+F37+F39+F40</f>
        <v>15958.2</v>
      </c>
      <c r="G34" s="54">
        <f>G35+G37+G39+G40</f>
        <v>8213.8</v>
      </c>
      <c r="H34" s="54">
        <f>H35+H37+H39+H40</f>
        <v>8213.8</v>
      </c>
      <c r="I34" s="55">
        <f>G34/D34*100</f>
        <v>51.47071724881251</v>
      </c>
      <c r="J34" s="55">
        <f>G34/E34*100</f>
        <v>51.47071724881251</v>
      </c>
      <c r="K34" s="55">
        <f>G34/F34*100</f>
        <v>51.47071724881251</v>
      </c>
    </row>
    <row r="35" spans="1:11" ht="30">
      <c r="A35" s="162"/>
      <c r="B35" s="156"/>
      <c r="C35" s="56" t="s">
        <v>76</v>
      </c>
      <c r="D35" s="57">
        <f aca="true" t="shared" si="3" ref="D35:H40">D78</f>
        <v>15958.2</v>
      </c>
      <c r="E35" s="57">
        <f t="shared" si="3"/>
        <v>15958.2</v>
      </c>
      <c r="F35" s="57">
        <f t="shared" si="3"/>
        <v>15958.2</v>
      </c>
      <c r="G35" s="57">
        <f t="shared" si="3"/>
        <v>8213.8</v>
      </c>
      <c r="H35" s="57">
        <f t="shared" si="3"/>
        <v>8213.8</v>
      </c>
      <c r="I35" s="62">
        <f>G35/D35*100</f>
        <v>51.47071724881251</v>
      </c>
      <c r="J35" s="62">
        <f>G35/E35*100</f>
        <v>51.47071724881251</v>
      </c>
      <c r="K35" s="62">
        <f>G35/F35*100</f>
        <v>51.47071724881251</v>
      </c>
    </row>
    <row r="36" spans="1:11" ht="75">
      <c r="A36" s="162"/>
      <c r="B36" s="156"/>
      <c r="C36" s="58" t="s">
        <v>77</v>
      </c>
      <c r="D36" s="57">
        <f>D79</f>
        <v>0</v>
      </c>
      <c r="E36" s="57">
        <f>E79</f>
        <v>0</v>
      </c>
      <c r="F36" s="57">
        <f t="shared" si="3"/>
        <v>0</v>
      </c>
      <c r="G36" s="57">
        <f t="shared" si="3"/>
        <v>0</v>
      </c>
      <c r="H36" s="57">
        <f t="shared" si="3"/>
        <v>0</v>
      </c>
      <c r="I36" s="62" t="e">
        <f>G36/D36*100</f>
        <v>#DIV/0!</v>
      </c>
      <c r="J36" s="62" t="e">
        <f>G36/E36*100</f>
        <v>#DIV/0!</v>
      </c>
      <c r="K36" s="62" t="e">
        <f aca="true" t="shared" si="4" ref="K36:K42">G36/F36*100</f>
        <v>#DIV/0!</v>
      </c>
    </row>
    <row r="37" spans="1:11" ht="45">
      <c r="A37" s="162"/>
      <c r="B37" s="156"/>
      <c r="C37" s="56" t="s">
        <v>78</v>
      </c>
      <c r="D37" s="57">
        <f t="shared" si="3"/>
        <v>0</v>
      </c>
      <c r="E37" s="57">
        <f t="shared" si="3"/>
        <v>0</v>
      </c>
      <c r="F37" s="57">
        <f t="shared" si="3"/>
        <v>0</v>
      </c>
      <c r="G37" s="57">
        <f t="shared" si="3"/>
        <v>0</v>
      </c>
      <c r="H37" s="57">
        <f t="shared" si="3"/>
        <v>0</v>
      </c>
      <c r="I37" s="62" t="e">
        <f>G37/D37*100</f>
        <v>#DIV/0!</v>
      </c>
      <c r="J37" s="62" t="e">
        <f>G37/E37*100</f>
        <v>#DIV/0!</v>
      </c>
      <c r="K37" s="62" t="e">
        <f t="shared" si="4"/>
        <v>#DIV/0!</v>
      </c>
    </row>
    <row r="38" spans="1:11" ht="75">
      <c r="A38" s="162"/>
      <c r="B38" s="156"/>
      <c r="C38" s="58" t="s">
        <v>79</v>
      </c>
      <c r="D38" s="57">
        <f t="shared" si="3"/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62" t="e">
        <f>G38/D38*100</f>
        <v>#DIV/0!</v>
      </c>
      <c r="J38" s="62" t="e">
        <f>G38/E38*100</f>
        <v>#DIV/0!</v>
      </c>
      <c r="K38" s="62" t="e">
        <f t="shared" si="4"/>
        <v>#DIV/0!</v>
      </c>
    </row>
    <row r="39" spans="1:11" ht="45">
      <c r="A39" s="162"/>
      <c r="B39" s="156"/>
      <c r="C39" s="56" t="s">
        <v>80</v>
      </c>
      <c r="D39" s="57">
        <f t="shared" si="3"/>
        <v>0</v>
      </c>
      <c r="E39" s="57">
        <f t="shared" si="3"/>
        <v>0</v>
      </c>
      <c r="F39" s="57">
        <f t="shared" si="3"/>
        <v>0</v>
      </c>
      <c r="G39" s="57">
        <f t="shared" si="3"/>
        <v>0</v>
      </c>
      <c r="H39" s="57">
        <f>H82</f>
        <v>0</v>
      </c>
      <c r="I39" s="55">
        <v>0</v>
      </c>
      <c r="J39" s="55">
        <v>0</v>
      </c>
      <c r="K39" s="55">
        <v>0</v>
      </c>
    </row>
    <row r="40" spans="1:11" ht="45">
      <c r="A40" s="162"/>
      <c r="B40" s="157"/>
      <c r="C40" s="56" t="s">
        <v>81</v>
      </c>
      <c r="D40" s="57">
        <f t="shared" si="3"/>
        <v>0</v>
      </c>
      <c r="E40" s="57">
        <f t="shared" si="3"/>
        <v>0</v>
      </c>
      <c r="F40" s="57">
        <f t="shared" si="3"/>
        <v>0</v>
      </c>
      <c r="G40" s="57">
        <f t="shared" si="3"/>
        <v>0</v>
      </c>
      <c r="H40" s="57">
        <f>H83</f>
        <v>0</v>
      </c>
      <c r="I40" s="55">
        <v>0</v>
      </c>
      <c r="J40" s="55">
        <v>0</v>
      </c>
      <c r="K40" s="55">
        <v>0</v>
      </c>
    </row>
    <row r="41" spans="1:14" ht="15">
      <c r="A41" s="162"/>
      <c r="B41" s="155" t="s">
        <v>86</v>
      </c>
      <c r="C41" s="53" t="s">
        <v>75</v>
      </c>
      <c r="D41" s="54">
        <f>D42+D44+D46+D47</f>
        <v>405927.1</v>
      </c>
      <c r="E41" s="54">
        <f>E42+E44+E46+E47</f>
        <v>412427.1</v>
      </c>
      <c r="F41" s="54">
        <f>F42+F44+F46+F47</f>
        <v>412427.1</v>
      </c>
      <c r="G41" s="54">
        <f>G42+G44+G46+G47</f>
        <v>166212.2</v>
      </c>
      <c r="H41" s="54">
        <f>H42+H44+H46+H47</f>
        <v>219250.99999999997</v>
      </c>
      <c r="I41" s="55">
        <f>G41/D41*100</f>
        <v>40.946317700887676</v>
      </c>
      <c r="J41" s="55">
        <f>G41/E41*100</f>
        <v>40.300988950532115</v>
      </c>
      <c r="K41" s="55">
        <f>G41/F41*100</f>
        <v>40.300988950532115</v>
      </c>
      <c r="L41" s="63"/>
      <c r="M41" s="63"/>
      <c r="N41" s="63"/>
    </row>
    <row r="42" spans="1:11" ht="30">
      <c r="A42" s="162"/>
      <c r="B42" s="156"/>
      <c r="C42" s="56" t="s">
        <v>76</v>
      </c>
      <c r="D42" s="57">
        <f aca="true" t="shared" si="5" ref="D42:H45">D687</f>
        <v>124187.6</v>
      </c>
      <c r="E42" s="57">
        <f t="shared" si="5"/>
        <v>130687.6</v>
      </c>
      <c r="F42" s="57">
        <f t="shared" si="5"/>
        <v>130687.6</v>
      </c>
      <c r="G42" s="57">
        <f t="shared" si="5"/>
        <v>40951.299999999996</v>
      </c>
      <c r="H42" s="57">
        <f t="shared" si="5"/>
        <v>49840.799999999996</v>
      </c>
      <c r="I42" s="62">
        <f>G42/D42*100</f>
        <v>32.97535341692729</v>
      </c>
      <c r="J42" s="62">
        <f>G42/E42*100</f>
        <v>31.33526057560166</v>
      </c>
      <c r="K42" s="62">
        <f t="shared" si="4"/>
        <v>31.33526057560166</v>
      </c>
    </row>
    <row r="43" spans="1:11" ht="75">
      <c r="A43" s="162"/>
      <c r="B43" s="156"/>
      <c r="C43" s="58" t="s">
        <v>77</v>
      </c>
      <c r="D43" s="57">
        <f t="shared" si="5"/>
        <v>94187.6</v>
      </c>
      <c r="E43" s="57">
        <f t="shared" si="5"/>
        <v>100687.6</v>
      </c>
      <c r="F43" s="57">
        <f t="shared" si="5"/>
        <v>100687.6</v>
      </c>
      <c r="G43" s="57">
        <f t="shared" si="5"/>
        <v>40951.299999999996</v>
      </c>
      <c r="H43" s="57">
        <f t="shared" si="5"/>
        <v>49840.799999999996</v>
      </c>
      <c r="I43" s="62">
        <v>0</v>
      </c>
      <c r="J43" s="62">
        <v>0</v>
      </c>
      <c r="K43" s="62">
        <v>0</v>
      </c>
    </row>
    <row r="44" spans="1:11" ht="45">
      <c r="A44" s="162"/>
      <c r="B44" s="156"/>
      <c r="C44" s="56" t="s">
        <v>78</v>
      </c>
      <c r="D44" s="57">
        <f t="shared" si="5"/>
        <v>281739.5</v>
      </c>
      <c r="E44" s="57">
        <f t="shared" si="5"/>
        <v>281739.5</v>
      </c>
      <c r="F44" s="57">
        <f t="shared" si="5"/>
        <v>281739.5</v>
      </c>
      <c r="G44" s="57">
        <f t="shared" si="5"/>
        <v>125260.90000000001</v>
      </c>
      <c r="H44" s="57">
        <f t="shared" si="5"/>
        <v>169410.19999999998</v>
      </c>
      <c r="I44" s="62">
        <v>0</v>
      </c>
      <c r="J44" s="62">
        <v>0</v>
      </c>
      <c r="K44" s="62">
        <v>0</v>
      </c>
    </row>
    <row r="45" spans="1:11" ht="75">
      <c r="A45" s="162"/>
      <c r="B45" s="156"/>
      <c r="C45" s="58" t="s">
        <v>79</v>
      </c>
      <c r="D45" s="57">
        <f t="shared" si="5"/>
        <v>281739.5</v>
      </c>
      <c r="E45" s="57">
        <f t="shared" si="5"/>
        <v>281739.5</v>
      </c>
      <c r="F45" s="57">
        <f t="shared" si="5"/>
        <v>281739.5</v>
      </c>
      <c r="G45" s="57">
        <f t="shared" si="5"/>
        <v>125260.90000000001</v>
      </c>
      <c r="H45" s="57">
        <f t="shared" si="5"/>
        <v>169410.19999999998</v>
      </c>
      <c r="I45" s="62">
        <v>0</v>
      </c>
      <c r="J45" s="62">
        <v>0</v>
      </c>
      <c r="K45" s="62">
        <v>0</v>
      </c>
    </row>
    <row r="46" spans="1:11" ht="45">
      <c r="A46" s="162"/>
      <c r="B46" s="156"/>
      <c r="C46" s="56" t="s">
        <v>80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5">
        <v>0</v>
      </c>
      <c r="J46" s="55">
        <v>0</v>
      </c>
      <c r="K46" s="55">
        <v>0</v>
      </c>
    </row>
    <row r="47" spans="1:11" ht="45">
      <c r="A47" s="162"/>
      <c r="B47" s="157"/>
      <c r="C47" s="56" t="s">
        <v>81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5">
        <v>0</v>
      </c>
      <c r="J47" s="55">
        <v>0</v>
      </c>
      <c r="K47" s="55">
        <v>0</v>
      </c>
    </row>
    <row r="48" spans="1:11" ht="15">
      <c r="A48" s="162"/>
      <c r="B48" s="166" t="s">
        <v>87</v>
      </c>
      <c r="C48" s="53" t="s">
        <v>75</v>
      </c>
      <c r="D48" s="54">
        <f>D49+D51+D53+D54</f>
        <v>0</v>
      </c>
      <c r="E48" s="54">
        <f>E49+E51+E53+E54</f>
        <v>0</v>
      </c>
      <c r="F48" s="54">
        <f>F49+F51+F53+F54</f>
        <v>0</v>
      </c>
      <c r="G48" s="54">
        <f>G49+G51+G53+G54</f>
        <v>0</v>
      </c>
      <c r="H48" s="54">
        <f>H49+H51+H53+H54</f>
        <v>0</v>
      </c>
      <c r="I48" s="55" t="e">
        <f>G48/D48*100</f>
        <v>#DIV/0!</v>
      </c>
      <c r="J48" s="55">
        <v>0</v>
      </c>
      <c r="K48" s="55">
        <v>0</v>
      </c>
    </row>
    <row r="49" spans="1:11" ht="30">
      <c r="A49" s="162"/>
      <c r="B49" s="167"/>
      <c r="C49" s="56" t="s">
        <v>76</v>
      </c>
      <c r="D49" s="57">
        <f>E49+F49+H49</f>
        <v>0</v>
      </c>
      <c r="E49" s="57">
        <v>0</v>
      </c>
      <c r="F49" s="57">
        <v>0</v>
      </c>
      <c r="G49" s="57">
        <v>0</v>
      </c>
      <c r="H49" s="57">
        <v>0</v>
      </c>
      <c r="I49" s="55">
        <v>0</v>
      </c>
      <c r="J49" s="55">
        <v>0</v>
      </c>
      <c r="K49" s="55">
        <v>0</v>
      </c>
    </row>
    <row r="50" spans="1:11" ht="75">
      <c r="A50" s="162"/>
      <c r="B50" s="167"/>
      <c r="C50" s="58" t="s">
        <v>77</v>
      </c>
      <c r="D50" s="57">
        <f>E50+F50+H50</f>
        <v>0</v>
      </c>
      <c r="E50" s="57">
        <f aca="true" t="shared" si="6" ref="E50:H52">E86</f>
        <v>0</v>
      </c>
      <c r="F50" s="57">
        <f t="shared" si="6"/>
        <v>0</v>
      </c>
      <c r="G50" s="57">
        <f t="shared" si="6"/>
        <v>0</v>
      </c>
      <c r="H50" s="57">
        <f t="shared" si="6"/>
        <v>0</v>
      </c>
      <c r="I50" s="55">
        <v>0</v>
      </c>
      <c r="J50" s="55">
        <v>0</v>
      </c>
      <c r="K50" s="55">
        <v>0</v>
      </c>
    </row>
    <row r="51" spans="1:11" ht="45">
      <c r="A51" s="162"/>
      <c r="B51" s="167"/>
      <c r="C51" s="56" t="s">
        <v>78</v>
      </c>
      <c r="D51" s="57">
        <v>0</v>
      </c>
      <c r="E51" s="57">
        <f t="shared" si="6"/>
        <v>0</v>
      </c>
      <c r="F51" s="57">
        <f t="shared" si="6"/>
        <v>0</v>
      </c>
      <c r="G51" s="57">
        <f t="shared" si="6"/>
        <v>0</v>
      </c>
      <c r="H51" s="57">
        <f t="shared" si="6"/>
        <v>0</v>
      </c>
      <c r="I51" s="55">
        <v>0</v>
      </c>
      <c r="J51" s="55">
        <v>0</v>
      </c>
      <c r="K51" s="55">
        <v>0</v>
      </c>
    </row>
    <row r="52" spans="1:11" ht="75">
      <c r="A52" s="162"/>
      <c r="B52" s="167"/>
      <c r="C52" s="58" t="s">
        <v>79</v>
      </c>
      <c r="D52" s="57">
        <f>E52+F52+H52</f>
        <v>0</v>
      </c>
      <c r="E52" s="57">
        <f t="shared" si="6"/>
        <v>0</v>
      </c>
      <c r="F52" s="57">
        <f t="shared" si="6"/>
        <v>0</v>
      </c>
      <c r="G52" s="57">
        <f t="shared" si="6"/>
        <v>0</v>
      </c>
      <c r="H52" s="57">
        <f t="shared" si="6"/>
        <v>0</v>
      </c>
      <c r="I52" s="55">
        <v>0</v>
      </c>
      <c r="J52" s="55">
        <v>0</v>
      </c>
      <c r="K52" s="55">
        <v>0</v>
      </c>
    </row>
    <row r="53" spans="1:11" ht="45">
      <c r="A53" s="162"/>
      <c r="B53" s="167"/>
      <c r="C53" s="56" t="s">
        <v>80</v>
      </c>
      <c r="D53" s="57">
        <f>D677</f>
        <v>0</v>
      </c>
      <c r="E53" s="57">
        <v>0</v>
      </c>
      <c r="F53" s="57">
        <v>0</v>
      </c>
      <c r="G53" s="57">
        <v>0</v>
      </c>
      <c r="H53" s="57">
        <v>0</v>
      </c>
      <c r="I53" s="55" t="e">
        <f>G53/D53*100</f>
        <v>#DIV/0!</v>
      </c>
      <c r="J53" s="55">
        <v>0</v>
      </c>
      <c r="K53" s="55">
        <v>0</v>
      </c>
    </row>
    <row r="54" spans="1:11" ht="45">
      <c r="A54" s="162"/>
      <c r="B54" s="168"/>
      <c r="C54" s="56" t="s">
        <v>81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5">
        <v>0</v>
      </c>
      <c r="J54" s="55">
        <v>0</v>
      </c>
      <c r="K54" s="55">
        <v>0</v>
      </c>
    </row>
    <row r="55" spans="1:11" ht="15">
      <c r="A55" s="162"/>
      <c r="B55" s="166" t="s">
        <v>88</v>
      </c>
      <c r="C55" s="53" t="s">
        <v>75</v>
      </c>
      <c r="D55" s="54">
        <f>D56+D58+D60+D61</f>
        <v>0</v>
      </c>
      <c r="E55" s="54">
        <f>E56+E58+E60+E61</f>
        <v>0</v>
      </c>
      <c r="F55" s="54">
        <f>F56+F58+F60+F61</f>
        <v>0</v>
      </c>
      <c r="G55" s="54">
        <f>G56+G58+G60+G61</f>
        <v>0</v>
      </c>
      <c r="H55" s="54">
        <f>H56+H58+H60+H61</f>
        <v>0</v>
      </c>
      <c r="I55" s="55" t="e">
        <f>G55/D55*100</f>
        <v>#DIV/0!</v>
      </c>
      <c r="J55" s="55">
        <v>0</v>
      </c>
      <c r="K55" s="55">
        <v>0</v>
      </c>
    </row>
    <row r="56" spans="1:11" ht="30">
      <c r="A56" s="162"/>
      <c r="B56" s="167"/>
      <c r="C56" s="56" t="s">
        <v>76</v>
      </c>
      <c r="D56" s="57">
        <f>E56+F56+H56</f>
        <v>0</v>
      </c>
      <c r="E56" s="57">
        <v>0</v>
      </c>
      <c r="F56" s="57">
        <v>0</v>
      </c>
      <c r="G56" s="57">
        <v>0</v>
      </c>
      <c r="H56" s="57">
        <v>0</v>
      </c>
      <c r="I56" s="55">
        <v>0</v>
      </c>
      <c r="J56" s="55">
        <v>0</v>
      </c>
      <c r="K56" s="55">
        <v>0</v>
      </c>
    </row>
    <row r="57" spans="1:11" ht="75">
      <c r="A57" s="162"/>
      <c r="B57" s="167"/>
      <c r="C57" s="58" t="s">
        <v>77</v>
      </c>
      <c r="D57" s="57">
        <f>E57+F57+H57</f>
        <v>0</v>
      </c>
      <c r="E57" s="57">
        <f aca="true" t="shared" si="7" ref="E57:H59">E93</f>
        <v>0</v>
      </c>
      <c r="F57" s="57">
        <f t="shared" si="7"/>
        <v>0</v>
      </c>
      <c r="G57" s="57">
        <f t="shared" si="7"/>
        <v>0</v>
      </c>
      <c r="H57" s="57">
        <f t="shared" si="7"/>
        <v>0</v>
      </c>
      <c r="I57" s="55">
        <v>0</v>
      </c>
      <c r="J57" s="55">
        <v>0</v>
      </c>
      <c r="K57" s="55">
        <v>0</v>
      </c>
    </row>
    <row r="58" spans="1:11" ht="45">
      <c r="A58" s="162"/>
      <c r="B58" s="167"/>
      <c r="C58" s="56" t="s">
        <v>78</v>
      </c>
      <c r="D58" s="57">
        <f>D703</f>
        <v>0</v>
      </c>
      <c r="E58" s="57">
        <f t="shared" si="7"/>
        <v>0</v>
      </c>
      <c r="F58" s="57">
        <f t="shared" si="7"/>
        <v>0</v>
      </c>
      <c r="G58" s="57">
        <f t="shared" si="7"/>
        <v>0</v>
      </c>
      <c r="H58" s="57">
        <f t="shared" si="7"/>
        <v>0</v>
      </c>
      <c r="I58" s="55">
        <v>0</v>
      </c>
      <c r="J58" s="55">
        <v>0</v>
      </c>
      <c r="K58" s="55">
        <v>0</v>
      </c>
    </row>
    <row r="59" spans="1:11" ht="75">
      <c r="A59" s="162"/>
      <c r="B59" s="167"/>
      <c r="C59" s="58" t="s">
        <v>79</v>
      </c>
      <c r="D59" s="57">
        <f>E59+F59+H59</f>
        <v>0</v>
      </c>
      <c r="E59" s="57">
        <f t="shared" si="7"/>
        <v>0</v>
      </c>
      <c r="F59" s="57">
        <f t="shared" si="7"/>
        <v>0</v>
      </c>
      <c r="G59" s="57">
        <f t="shared" si="7"/>
        <v>0</v>
      </c>
      <c r="H59" s="57">
        <f t="shared" si="7"/>
        <v>0</v>
      </c>
      <c r="I59" s="55">
        <v>0</v>
      </c>
      <c r="J59" s="55">
        <v>0</v>
      </c>
      <c r="K59" s="55">
        <v>0</v>
      </c>
    </row>
    <row r="60" spans="1:11" ht="45">
      <c r="A60" s="162"/>
      <c r="B60" s="167"/>
      <c r="C60" s="56" t="s">
        <v>80</v>
      </c>
      <c r="D60" s="57">
        <f>D453+D705</f>
        <v>0</v>
      </c>
      <c r="E60" s="57">
        <f>E453+E705</f>
        <v>0</v>
      </c>
      <c r="F60" s="57">
        <f>F453+F705</f>
        <v>0</v>
      </c>
      <c r="G60" s="57">
        <f>G453+G705</f>
        <v>0</v>
      </c>
      <c r="H60" s="57">
        <f>H453+H705</f>
        <v>0</v>
      </c>
      <c r="I60" s="55" t="e">
        <f>G60/D60*100</f>
        <v>#DIV/0!</v>
      </c>
      <c r="J60" s="55">
        <v>0</v>
      </c>
      <c r="K60" s="55">
        <v>0</v>
      </c>
    </row>
    <row r="61" spans="1:11" ht="45">
      <c r="A61" s="162"/>
      <c r="B61" s="168"/>
      <c r="C61" s="56" t="s">
        <v>81</v>
      </c>
      <c r="D61" s="57">
        <f>D706</f>
        <v>0</v>
      </c>
      <c r="E61" s="57">
        <f>E706</f>
        <v>0</v>
      </c>
      <c r="F61" s="57">
        <f>F706</f>
        <v>0</v>
      </c>
      <c r="G61" s="57">
        <f>G706</f>
        <v>0</v>
      </c>
      <c r="H61" s="57">
        <f>H706</f>
        <v>0</v>
      </c>
      <c r="I61" s="55">
        <v>0</v>
      </c>
      <c r="J61" s="55">
        <v>0</v>
      </c>
      <c r="K61" s="55">
        <v>0</v>
      </c>
    </row>
    <row r="62" spans="1:14" ht="15">
      <c r="A62" s="152" t="s">
        <v>89</v>
      </c>
      <c r="B62" s="155" t="s">
        <v>90</v>
      </c>
      <c r="C62" s="53" t="s">
        <v>75</v>
      </c>
      <c r="D62" s="54">
        <f>D63+D65+D67+D68</f>
        <v>1213983.7999999998</v>
      </c>
      <c r="E62" s="54">
        <f>E63+E65+E67+E68</f>
        <v>1265187.4</v>
      </c>
      <c r="F62" s="54">
        <f>F63+F65+F67+F68</f>
        <v>1216177.4</v>
      </c>
      <c r="G62" s="54">
        <f>G63+G65+G67+G68</f>
        <v>990090.3999999999</v>
      </c>
      <c r="H62" s="54">
        <f>H63+H65+H67+H68</f>
        <v>989889.5</v>
      </c>
      <c r="I62" s="55">
        <f>G62/D62*100</f>
        <v>81.55713445270027</v>
      </c>
      <c r="J62" s="55">
        <f>G62/E62*100</f>
        <v>78.25642272441222</v>
      </c>
      <c r="K62" s="55">
        <f>G62/F62*100</f>
        <v>81.41003113526037</v>
      </c>
      <c r="L62" s="63"/>
      <c r="M62" s="63"/>
      <c r="N62" s="63"/>
    </row>
    <row r="63" spans="1:11" ht="30">
      <c r="A63" s="153"/>
      <c r="B63" s="156"/>
      <c r="C63" s="56" t="s">
        <v>76</v>
      </c>
      <c r="D63" s="57">
        <f aca="true" t="shared" si="8" ref="D63:H66">D71+D78</f>
        <v>1175652.9999999998</v>
      </c>
      <c r="E63" s="57">
        <f t="shared" si="8"/>
        <v>1226856.5999999999</v>
      </c>
      <c r="F63" s="57">
        <f t="shared" si="8"/>
        <v>1177846.5999999999</v>
      </c>
      <c r="G63" s="57">
        <f t="shared" si="8"/>
        <v>951759.5999999999</v>
      </c>
      <c r="H63" s="57">
        <f t="shared" si="8"/>
        <v>951558.7</v>
      </c>
      <c r="I63" s="55">
        <f>G63/D63*100</f>
        <v>80.95582625145346</v>
      </c>
      <c r="J63" s="55">
        <f>G63/E63*100</f>
        <v>77.57708602619083</v>
      </c>
      <c r="K63" s="55">
        <f>G63/F63*100</f>
        <v>80.80505559892094</v>
      </c>
    </row>
    <row r="64" spans="1:11" ht="75">
      <c r="A64" s="153"/>
      <c r="B64" s="156"/>
      <c r="C64" s="58" t="s">
        <v>77</v>
      </c>
      <c r="D64" s="57">
        <f t="shared" si="8"/>
        <v>1585.5</v>
      </c>
      <c r="E64" s="57">
        <f t="shared" si="8"/>
        <v>1585.5</v>
      </c>
      <c r="F64" s="57">
        <f t="shared" si="8"/>
        <v>1585.5</v>
      </c>
      <c r="G64" s="57">
        <f t="shared" si="8"/>
        <v>1585.5</v>
      </c>
      <c r="H64" s="57">
        <f t="shared" si="8"/>
        <v>1585.5</v>
      </c>
      <c r="I64" s="55">
        <f>G64/D64*100</f>
        <v>100</v>
      </c>
      <c r="J64" s="55">
        <f>G64/E64*100</f>
        <v>100</v>
      </c>
      <c r="K64" s="55">
        <f>G64/F64*100</f>
        <v>100</v>
      </c>
    </row>
    <row r="65" spans="1:11" ht="45">
      <c r="A65" s="153"/>
      <c r="B65" s="156"/>
      <c r="C65" s="56" t="s">
        <v>78</v>
      </c>
      <c r="D65" s="57">
        <f t="shared" si="8"/>
        <v>38330.8</v>
      </c>
      <c r="E65" s="57">
        <f t="shared" si="8"/>
        <v>38330.8</v>
      </c>
      <c r="F65" s="57">
        <f t="shared" si="8"/>
        <v>38330.8</v>
      </c>
      <c r="G65" s="57">
        <f t="shared" si="8"/>
        <v>38330.8</v>
      </c>
      <c r="H65" s="57">
        <f t="shared" si="8"/>
        <v>38330.8</v>
      </c>
      <c r="I65" s="55">
        <f>G65/D65*100</f>
        <v>100</v>
      </c>
      <c r="J65" s="55">
        <f>G65/E65*100</f>
        <v>100</v>
      </c>
      <c r="K65" s="55">
        <f>G65/F65*100</f>
        <v>100</v>
      </c>
    </row>
    <row r="66" spans="1:11" ht="75">
      <c r="A66" s="153"/>
      <c r="B66" s="156"/>
      <c r="C66" s="58" t="s">
        <v>79</v>
      </c>
      <c r="D66" s="57">
        <f t="shared" si="8"/>
        <v>10697.1</v>
      </c>
      <c r="E66" s="57">
        <f t="shared" si="8"/>
        <v>10697.1</v>
      </c>
      <c r="F66" s="57">
        <f t="shared" si="8"/>
        <v>10697.1</v>
      </c>
      <c r="G66" s="57">
        <f t="shared" si="8"/>
        <v>0</v>
      </c>
      <c r="H66" s="57">
        <f t="shared" si="8"/>
        <v>0</v>
      </c>
      <c r="I66" s="55">
        <f>G66/D66*100</f>
        <v>0</v>
      </c>
      <c r="J66" s="55">
        <f>G66/E66*100</f>
        <v>0</v>
      </c>
      <c r="K66" s="55">
        <f>G66/F66*100</f>
        <v>0</v>
      </c>
    </row>
    <row r="67" spans="1:11" ht="45">
      <c r="A67" s="153"/>
      <c r="B67" s="156"/>
      <c r="C67" s="56" t="s">
        <v>80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5">
        <v>0</v>
      </c>
      <c r="J67" s="55">
        <v>0</v>
      </c>
      <c r="K67" s="55">
        <v>0</v>
      </c>
    </row>
    <row r="68" spans="1:11" ht="45">
      <c r="A68" s="154"/>
      <c r="B68" s="157"/>
      <c r="C68" s="56" t="s">
        <v>81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5">
        <v>0</v>
      </c>
      <c r="J68" s="55">
        <v>0</v>
      </c>
      <c r="K68" s="55">
        <v>0</v>
      </c>
    </row>
    <row r="69" spans="1:11" ht="15">
      <c r="A69" s="59"/>
      <c r="B69" s="158" t="s">
        <v>82</v>
      </c>
      <c r="C69" s="159"/>
      <c r="D69" s="159"/>
      <c r="E69" s="159"/>
      <c r="F69" s="160"/>
      <c r="G69" s="60"/>
      <c r="H69" s="61"/>
      <c r="I69" s="55"/>
      <c r="J69" s="55"/>
      <c r="K69" s="55"/>
    </row>
    <row r="70" spans="1:11" ht="15">
      <c r="A70" s="161"/>
      <c r="B70" s="155" t="s">
        <v>91</v>
      </c>
      <c r="C70" s="64" t="s">
        <v>92</v>
      </c>
      <c r="D70" s="54">
        <f>D71+D73+D75+D76</f>
        <v>1198025.5999999999</v>
      </c>
      <c r="E70" s="54">
        <f>E71+E73+E75+E76</f>
        <v>1249229.2</v>
      </c>
      <c r="F70" s="54">
        <f>F71+F73+F75+F76</f>
        <v>1200219.2</v>
      </c>
      <c r="G70" s="54">
        <f>G71+G73+G75+G76</f>
        <v>981876.5999999999</v>
      </c>
      <c r="H70" s="54">
        <f>H71+H73+H75+H76</f>
        <v>981675.7</v>
      </c>
      <c r="I70" s="55">
        <f>G70/D70*100</f>
        <v>81.9578980616107</v>
      </c>
      <c r="J70" s="55">
        <f>G70/E70*100</f>
        <v>78.598595037644</v>
      </c>
      <c r="K70" s="55">
        <f>G70/F70*100</f>
        <v>81.80810638590017</v>
      </c>
    </row>
    <row r="71" spans="1:11" ht="30">
      <c r="A71" s="162"/>
      <c r="B71" s="156"/>
      <c r="C71" s="65" t="s">
        <v>76</v>
      </c>
      <c r="D71" s="57">
        <f aca="true" t="shared" si="9" ref="D71:H72">D85+D134+D148+D218+D253+D302+D365+D372+D386</f>
        <v>1159694.7999999998</v>
      </c>
      <c r="E71" s="57">
        <f t="shared" si="9"/>
        <v>1210898.4</v>
      </c>
      <c r="F71" s="57">
        <f t="shared" si="9"/>
        <v>1161888.4</v>
      </c>
      <c r="G71" s="57">
        <f t="shared" si="9"/>
        <v>943545.7999999998</v>
      </c>
      <c r="H71" s="57">
        <f t="shared" si="9"/>
        <v>943344.8999999999</v>
      </c>
      <c r="I71" s="62">
        <f>G71/D71*100</f>
        <v>81.36156167984888</v>
      </c>
      <c r="J71" s="62">
        <f>G71/E71*100</f>
        <v>77.9211369013288</v>
      </c>
      <c r="K71" s="62">
        <f>G71/F71*100</f>
        <v>81.20795422348651</v>
      </c>
    </row>
    <row r="72" spans="1:11" ht="75">
      <c r="A72" s="162"/>
      <c r="B72" s="156"/>
      <c r="C72" s="66" t="s">
        <v>77</v>
      </c>
      <c r="D72" s="57">
        <f t="shared" si="9"/>
        <v>1585.5</v>
      </c>
      <c r="E72" s="57">
        <f t="shared" si="9"/>
        <v>1585.5</v>
      </c>
      <c r="F72" s="57">
        <f t="shared" si="9"/>
        <v>1585.5</v>
      </c>
      <c r="G72" s="57">
        <f t="shared" si="9"/>
        <v>1585.5</v>
      </c>
      <c r="H72" s="57">
        <f t="shared" si="9"/>
        <v>1585.5</v>
      </c>
      <c r="I72" s="62">
        <f>G72/D72*100</f>
        <v>100</v>
      </c>
      <c r="J72" s="62">
        <f>G72/E72*100</f>
        <v>100</v>
      </c>
      <c r="K72" s="62">
        <f>G72/F72*100</f>
        <v>100</v>
      </c>
    </row>
    <row r="73" spans="1:11" ht="45">
      <c r="A73" s="162"/>
      <c r="B73" s="156"/>
      <c r="C73" s="65" t="s">
        <v>78</v>
      </c>
      <c r="D73" s="57">
        <f>D388</f>
        <v>38330.8</v>
      </c>
      <c r="E73" s="57">
        <f>E388</f>
        <v>38330.8</v>
      </c>
      <c r="F73" s="57">
        <f>F388</f>
        <v>38330.8</v>
      </c>
      <c r="G73" s="57">
        <f>G388</f>
        <v>38330.8</v>
      </c>
      <c r="H73" s="57">
        <f>H388</f>
        <v>38330.8</v>
      </c>
      <c r="I73" s="62">
        <f>G73/D73*100</f>
        <v>100</v>
      </c>
      <c r="J73" s="62">
        <f>G73/E73*100</f>
        <v>100</v>
      </c>
      <c r="K73" s="62">
        <f>G73/F73*100</f>
        <v>100</v>
      </c>
    </row>
    <row r="74" spans="1:11" ht="75">
      <c r="A74" s="162"/>
      <c r="B74" s="156"/>
      <c r="C74" s="66" t="s">
        <v>79</v>
      </c>
      <c r="D74" s="57">
        <v>10697.1</v>
      </c>
      <c r="E74" s="57">
        <v>10697.1</v>
      </c>
      <c r="F74" s="57">
        <v>10697.1</v>
      </c>
      <c r="G74" s="57">
        <f>G256+G375</f>
        <v>0</v>
      </c>
      <c r="H74" s="57">
        <f>H256+H375</f>
        <v>0</v>
      </c>
      <c r="I74" s="62">
        <f>G74/D74*100</f>
        <v>0</v>
      </c>
      <c r="J74" s="62">
        <v>0</v>
      </c>
      <c r="K74" s="62">
        <v>0</v>
      </c>
    </row>
    <row r="75" spans="1:11" ht="45">
      <c r="A75" s="162"/>
      <c r="B75" s="156"/>
      <c r="C75" s="65" t="s">
        <v>80</v>
      </c>
      <c r="D75" s="57">
        <v>0</v>
      </c>
      <c r="E75" s="57">
        <v>0</v>
      </c>
      <c r="F75" s="57">
        <f>F89+F138+F152+F222+F257+F306+F369+F376</f>
        <v>0</v>
      </c>
      <c r="G75" s="57">
        <v>0</v>
      </c>
      <c r="H75" s="57">
        <v>0</v>
      </c>
      <c r="I75" s="62">
        <v>0</v>
      </c>
      <c r="J75" s="55">
        <v>0</v>
      </c>
      <c r="K75" s="55">
        <v>0</v>
      </c>
    </row>
    <row r="76" spans="1:11" ht="45">
      <c r="A76" s="162"/>
      <c r="B76" s="157"/>
      <c r="C76" s="65" t="s">
        <v>81</v>
      </c>
      <c r="D76" s="57">
        <f>D90+D139+D153+D223+D258+D307+D370+D377</f>
        <v>0</v>
      </c>
      <c r="E76" s="57">
        <f>E90+E139+E153+E223+E258+E307+E370+E377</f>
        <v>0</v>
      </c>
      <c r="F76" s="57">
        <f>F90+F139+F153+F223+F258+F307+F370+F377</f>
        <v>0</v>
      </c>
      <c r="G76" s="57">
        <f>G90+G139+G153+G223+G258+G307+G370+G377</f>
        <v>0</v>
      </c>
      <c r="H76" s="57">
        <f>H90+H139+H153+H223+H258+H307+H370+H377</f>
        <v>0</v>
      </c>
      <c r="I76" s="62">
        <v>0</v>
      </c>
      <c r="J76" s="55">
        <v>0</v>
      </c>
      <c r="K76" s="55">
        <v>0</v>
      </c>
    </row>
    <row r="77" spans="1:11" ht="15">
      <c r="A77" s="162"/>
      <c r="B77" s="155" t="s">
        <v>93</v>
      </c>
      <c r="C77" s="64" t="s">
        <v>92</v>
      </c>
      <c r="D77" s="54">
        <f>D78+D80+D82+D83</f>
        <v>15958.2</v>
      </c>
      <c r="E77" s="54">
        <f>E78+E80+E82+E83</f>
        <v>15958.2</v>
      </c>
      <c r="F77" s="54">
        <f>F78+F80+F82+F83</f>
        <v>15958.2</v>
      </c>
      <c r="G77" s="54">
        <f>G78+G80+G82+G83</f>
        <v>8213.8</v>
      </c>
      <c r="H77" s="54">
        <f>H78+H80+H82+H83</f>
        <v>8213.8</v>
      </c>
      <c r="I77" s="55">
        <f>G77/D77*100</f>
        <v>51.47071724881251</v>
      </c>
      <c r="J77" s="55">
        <f>G77/E77*100</f>
        <v>51.47071724881251</v>
      </c>
      <c r="K77" s="55">
        <f>G77/F77*100</f>
        <v>51.47071724881251</v>
      </c>
    </row>
    <row r="78" spans="1:11" ht="30">
      <c r="A78" s="162"/>
      <c r="B78" s="156"/>
      <c r="C78" s="65" t="s">
        <v>76</v>
      </c>
      <c r="D78" s="57">
        <f aca="true" t="shared" si="10" ref="D78:H83">D155+D225+D309+D379</f>
        <v>15958.2</v>
      </c>
      <c r="E78" s="57">
        <f t="shared" si="10"/>
        <v>15958.2</v>
      </c>
      <c r="F78" s="57">
        <f t="shared" si="10"/>
        <v>15958.2</v>
      </c>
      <c r="G78" s="57">
        <f t="shared" si="10"/>
        <v>8213.8</v>
      </c>
      <c r="H78" s="57">
        <f t="shared" si="10"/>
        <v>8213.8</v>
      </c>
      <c r="I78" s="62">
        <f>G78/D78*100</f>
        <v>51.47071724881251</v>
      </c>
      <c r="J78" s="62">
        <f>G78/E78*100</f>
        <v>51.47071724881251</v>
      </c>
      <c r="K78" s="62">
        <f>G78/F78*100</f>
        <v>51.47071724881251</v>
      </c>
    </row>
    <row r="79" spans="1:11" ht="75">
      <c r="A79" s="162"/>
      <c r="B79" s="156"/>
      <c r="C79" s="66" t="s">
        <v>77</v>
      </c>
      <c r="D79" s="57">
        <f t="shared" si="10"/>
        <v>0</v>
      </c>
      <c r="E79" s="57">
        <f t="shared" si="10"/>
        <v>0</v>
      </c>
      <c r="F79" s="57">
        <f t="shared" si="10"/>
        <v>0</v>
      </c>
      <c r="G79" s="57">
        <f t="shared" si="10"/>
        <v>0</v>
      </c>
      <c r="H79" s="57">
        <f t="shared" si="10"/>
        <v>0</v>
      </c>
      <c r="I79" s="62">
        <v>0</v>
      </c>
      <c r="J79" s="62">
        <v>0</v>
      </c>
      <c r="K79" s="62">
        <v>0</v>
      </c>
    </row>
    <row r="80" spans="1:11" ht="45">
      <c r="A80" s="162"/>
      <c r="B80" s="156"/>
      <c r="C80" s="65" t="s">
        <v>78</v>
      </c>
      <c r="D80" s="57">
        <f t="shared" si="10"/>
        <v>0</v>
      </c>
      <c r="E80" s="57">
        <f t="shared" si="10"/>
        <v>0</v>
      </c>
      <c r="F80" s="57">
        <f t="shared" si="10"/>
        <v>0</v>
      </c>
      <c r="G80" s="57">
        <f t="shared" si="10"/>
        <v>0</v>
      </c>
      <c r="H80" s="57">
        <f t="shared" si="10"/>
        <v>0</v>
      </c>
      <c r="I80" s="62">
        <v>0</v>
      </c>
      <c r="J80" s="62">
        <v>0</v>
      </c>
      <c r="K80" s="62">
        <v>0</v>
      </c>
    </row>
    <row r="81" spans="1:11" ht="75">
      <c r="A81" s="162"/>
      <c r="B81" s="156"/>
      <c r="C81" s="66" t="s">
        <v>79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62">
        <v>0</v>
      </c>
      <c r="J81" s="62">
        <v>0</v>
      </c>
      <c r="K81" s="62">
        <v>0</v>
      </c>
    </row>
    <row r="82" spans="1:11" ht="45">
      <c r="A82" s="162"/>
      <c r="B82" s="156"/>
      <c r="C82" s="65" t="s">
        <v>80</v>
      </c>
      <c r="D82" s="57">
        <f t="shared" si="10"/>
        <v>0</v>
      </c>
      <c r="E82" s="57">
        <f t="shared" si="10"/>
        <v>0</v>
      </c>
      <c r="F82" s="57">
        <f t="shared" si="10"/>
        <v>0</v>
      </c>
      <c r="G82" s="57">
        <f t="shared" si="10"/>
        <v>0</v>
      </c>
      <c r="H82" s="57">
        <f t="shared" si="10"/>
        <v>0</v>
      </c>
      <c r="I82" s="62">
        <v>0</v>
      </c>
      <c r="J82" s="62">
        <v>0</v>
      </c>
      <c r="K82" s="62">
        <v>0</v>
      </c>
    </row>
    <row r="83" spans="1:11" ht="45">
      <c r="A83" s="162"/>
      <c r="B83" s="157"/>
      <c r="C83" s="65" t="s">
        <v>81</v>
      </c>
      <c r="D83" s="57">
        <f t="shared" si="10"/>
        <v>0</v>
      </c>
      <c r="E83" s="57">
        <f t="shared" si="10"/>
        <v>0</v>
      </c>
      <c r="F83" s="57">
        <f t="shared" si="10"/>
        <v>0</v>
      </c>
      <c r="G83" s="57">
        <f t="shared" si="10"/>
        <v>0</v>
      </c>
      <c r="H83" s="57">
        <f t="shared" si="10"/>
        <v>0</v>
      </c>
      <c r="I83" s="62">
        <v>0</v>
      </c>
      <c r="J83" s="62">
        <v>0</v>
      </c>
      <c r="K83" s="62">
        <v>0</v>
      </c>
    </row>
    <row r="84" spans="1:11" ht="15">
      <c r="A84" s="152" t="s">
        <v>94</v>
      </c>
      <c r="B84" s="155" t="s">
        <v>91</v>
      </c>
      <c r="C84" s="64" t="s">
        <v>75</v>
      </c>
      <c r="D84" s="54">
        <f>D85+D87+D89+D90</f>
        <v>10594.5</v>
      </c>
      <c r="E84" s="54">
        <f>E85+E87+E89+E90</f>
        <v>10164.5</v>
      </c>
      <c r="F84" s="54">
        <f>F85+F87+F89+F90</f>
        <v>10164.5</v>
      </c>
      <c r="G84" s="54">
        <f>G85+G87+G89+G90</f>
        <v>6451.5</v>
      </c>
      <c r="H84" s="54">
        <f>H85+H87+H89+H90</f>
        <v>6250.6</v>
      </c>
      <c r="I84" s="55">
        <f>G84/D84*100</f>
        <v>60.89480390768796</v>
      </c>
      <c r="J84" s="55">
        <f>G84/E84*100</f>
        <v>63.47090363520095</v>
      </c>
      <c r="K84" s="55">
        <f>G84/F84*100</f>
        <v>63.47090363520095</v>
      </c>
    </row>
    <row r="85" spans="1:11" ht="30">
      <c r="A85" s="153"/>
      <c r="B85" s="156"/>
      <c r="C85" s="65" t="s">
        <v>76</v>
      </c>
      <c r="D85" s="57">
        <f>D99+D106+D113+D120+D127+D92</f>
        <v>10594.5</v>
      </c>
      <c r="E85" s="57">
        <f>E99+E106+E113+E120+E127+E92</f>
        <v>10164.5</v>
      </c>
      <c r="F85" s="57">
        <f>F99+F106+F113+F120+F127+F92</f>
        <v>10164.5</v>
      </c>
      <c r="G85" s="57">
        <f>G99+G106+G113+G120+G127+G92</f>
        <v>6451.5</v>
      </c>
      <c r="H85" s="57">
        <f>H99+H106+H113+H120+H127+H92</f>
        <v>6250.6</v>
      </c>
      <c r="I85" s="62">
        <f>G85/D85*100</f>
        <v>60.89480390768796</v>
      </c>
      <c r="J85" s="62">
        <f>G85/E85*100</f>
        <v>63.47090363520095</v>
      </c>
      <c r="K85" s="62">
        <f>G85/F85*100</f>
        <v>63.47090363520095</v>
      </c>
    </row>
    <row r="86" spans="1:11" ht="75">
      <c r="A86" s="153"/>
      <c r="B86" s="156"/>
      <c r="C86" s="66" t="s">
        <v>77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62">
        <v>0</v>
      </c>
      <c r="J86" s="62">
        <v>0</v>
      </c>
      <c r="K86" s="62">
        <v>0</v>
      </c>
    </row>
    <row r="87" spans="1:11" ht="45">
      <c r="A87" s="153"/>
      <c r="B87" s="156"/>
      <c r="C87" s="65" t="s">
        <v>78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5">
        <v>0</v>
      </c>
      <c r="J87" s="55">
        <v>0</v>
      </c>
      <c r="K87" s="55">
        <v>0</v>
      </c>
    </row>
    <row r="88" spans="1:11" ht="75">
      <c r="A88" s="153"/>
      <c r="B88" s="156"/>
      <c r="C88" s="66" t="s">
        <v>79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5">
        <v>0</v>
      </c>
      <c r="J88" s="55">
        <v>0</v>
      </c>
      <c r="K88" s="55">
        <v>0</v>
      </c>
    </row>
    <row r="89" spans="1:11" ht="45">
      <c r="A89" s="153"/>
      <c r="B89" s="156"/>
      <c r="C89" s="65" t="s">
        <v>80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5">
        <v>0</v>
      </c>
      <c r="J89" s="55">
        <v>0</v>
      </c>
      <c r="K89" s="55">
        <v>0</v>
      </c>
    </row>
    <row r="90" spans="1:11" ht="45">
      <c r="A90" s="154"/>
      <c r="B90" s="157"/>
      <c r="C90" s="65" t="s">
        <v>81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5">
        <v>0</v>
      </c>
      <c r="J90" s="55">
        <v>0</v>
      </c>
      <c r="K90" s="55">
        <v>0</v>
      </c>
    </row>
    <row r="91" spans="1:11" ht="15">
      <c r="A91" s="169" t="s">
        <v>95</v>
      </c>
      <c r="B91" s="155" t="s">
        <v>91</v>
      </c>
      <c r="C91" s="64" t="s">
        <v>75</v>
      </c>
      <c r="D91" s="54">
        <f>D92+D94+D96+D97</f>
        <v>200</v>
      </c>
      <c r="E91" s="54">
        <f>E92+E94+E96+E97</f>
        <v>670</v>
      </c>
      <c r="F91" s="54">
        <f>F92+F94+F96+F97</f>
        <v>670</v>
      </c>
      <c r="G91" s="54">
        <f>G92+G94+G96+G97</f>
        <v>313.4</v>
      </c>
      <c r="H91" s="54">
        <f>H92+H94+H96+H97</f>
        <v>112.5</v>
      </c>
      <c r="I91" s="55">
        <f>G91/D91*100</f>
        <v>156.7</v>
      </c>
      <c r="J91" s="55">
        <f>G91/E91*100</f>
        <v>46.776119402985074</v>
      </c>
      <c r="K91" s="55">
        <f>G91/F91*100</f>
        <v>46.776119402985074</v>
      </c>
    </row>
    <row r="92" spans="1:11" ht="30">
      <c r="A92" s="170"/>
      <c r="B92" s="156"/>
      <c r="C92" s="65" t="s">
        <v>76</v>
      </c>
      <c r="D92" s="57">
        <v>200</v>
      </c>
      <c r="E92" s="57">
        <f>200+470</f>
        <v>670</v>
      </c>
      <c r="F92" s="57">
        <f>190.9+479.1</f>
        <v>670</v>
      </c>
      <c r="G92" s="105">
        <f>112.5+200.9</f>
        <v>313.4</v>
      </c>
      <c r="H92" s="105">
        <v>112.5</v>
      </c>
      <c r="I92" s="62">
        <f>G92/D92*100</f>
        <v>156.7</v>
      </c>
      <c r="J92" s="62">
        <f>G92/E92*100</f>
        <v>46.776119402985074</v>
      </c>
      <c r="K92" s="62">
        <f>G92/F92*100</f>
        <v>46.776119402985074</v>
      </c>
    </row>
    <row r="93" spans="1:11" ht="75">
      <c r="A93" s="170"/>
      <c r="B93" s="156"/>
      <c r="C93" s="66" t="s">
        <v>77</v>
      </c>
      <c r="D93" s="57">
        <v>0</v>
      </c>
      <c r="E93" s="57"/>
      <c r="F93" s="57">
        <v>0</v>
      </c>
      <c r="G93" s="57">
        <v>0</v>
      </c>
      <c r="H93" s="57">
        <v>0</v>
      </c>
      <c r="I93" s="62">
        <v>0</v>
      </c>
      <c r="J93" s="62">
        <v>0</v>
      </c>
      <c r="K93" s="62">
        <v>0</v>
      </c>
    </row>
    <row r="94" spans="1:11" ht="45">
      <c r="A94" s="170"/>
      <c r="B94" s="156"/>
      <c r="C94" s="65" t="s">
        <v>78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</row>
    <row r="95" spans="1:11" ht="75">
      <c r="A95" s="170"/>
      <c r="B95" s="156"/>
      <c r="C95" s="66" t="s">
        <v>79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</row>
    <row r="96" spans="1:11" ht="45">
      <c r="A96" s="170"/>
      <c r="B96" s="156"/>
      <c r="C96" s="65" t="s">
        <v>80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</row>
    <row r="97" spans="1:11" ht="45">
      <c r="A97" s="171"/>
      <c r="B97" s="157"/>
      <c r="C97" s="65" t="s">
        <v>81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</row>
    <row r="98" spans="1:11" ht="15">
      <c r="A98" s="163" t="s">
        <v>96</v>
      </c>
      <c r="B98" s="155" t="s">
        <v>91</v>
      </c>
      <c r="C98" s="64" t="s">
        <v>75</v>
      </c>
      <c r="D98" s="54">
        <f>D99+D101+D103+D104</f>
        <v>200</v>
      </c>
      <c r="E98" s="54">
        <f>E99+E101+E103+E104</f>
        <v>200</v>
      </c>
      <c r="F98" s="54">
        <f>F99+F101+F103+F104</f>
        <v>200</v>
      </c>
      <c r="G98" s="54">
        <f>G99+G101+G103+G104</f>
        <v>37.5</v>
      </c>
      <c r="H98" s="54">
        <f>H99+H101+H103+H104</f>
        <v>37.5</v>
      </c>
      <c r="I98" s="55">
        <f>G98/D98*100</f>
        <v>18.75</v>
      </c>
      <c r="J98" s="55">
        <f>G98/E98*100</f>
        <v>18.75</v>
      </c>
      <c r="K98" s="55">
        <f>G98/F98*100</f>
        <v>18.75</v>
      </c>
    </row>
    <row r="99" spans="1:11" ht="30">
      <c r="A99" s="164"/>
      <c r="B99" s="156"/>
      <c r="C99" s="65" t="s">
        <v>76</v>
      </c>
      <c r="D99" s="57">
        <v>200</v>
      </c>
      <c r="E99" s="57">
        <v>200</v>
      </c>
      <c r="F99" s="57">
        <f>149.1+50.9</f>
        <v>200</v>
      </c>
      <c r="G99" s="57">
        <v>37.5</v>
      </c>
      <c r="H99" s="57">
        <v>37.5</v>
      </c>
      <c r="I99" s="62">
        <f>G99/D99*100</f>
        <v>18.75</v>
      </c>
      <c r="J99" s="62">
        <f>G99/E99*100</f>
        <v>18.75</v>
      </c>
      <c r="K99" s="62">
        <f>G99/F99*100</f>
        <v>18.75</v>
      </c>
    </row>
    <row r="100" spans="1:11" ht="75">
      <c r="A100" s="164"/>
      <c r="B100" s="156"/>
      <c r="C100" s="66" t="s">
        <v>77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62">
        <v>0</v>
      </c>
      <c r="J100" s="62">
        <v>0</v>
      </c>
      <c r="K100" s="62">
        <v>0</v>
      </c>
    </row>
    <row r="101" spans="1:11" ht="45">
      <c r="A101" s="164"/>
      <c r="B101" s="156"/>
      <c r="C101" s="65" t="s">
        <v>78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</row>
    <row r="102" spans="1:11" ht="75">
      <c r="A102" s="164"/>
      <c r="B102" s="156"/>
      <c r="C102" s="66" t="s">
        <v>79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</row>
    <row r="103" spans="1:11" ht="45">
      <c r="A103" s="164"/>
      <c r="B103" s="156"/>
      <c r="C103" s="65" t="s">
        <v>80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</row>
    <row r="104" spans="1:11" ht="45">
      <c r="A104" s="165"/>
      <c r="B104" s="157"/>
      <c r="C104" s="65" t="s">
        <v>81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</row>
    <row r="105" spans="1:11" ht="15">
      <c r="A105" s="163" t="s">
        <v>97</v>
      </c>
      <c r="B105" s="155" t="s">
        <v>91</v>
      </c>
      <c r="C105" s="64" t="s">
        <v>75</v>
      </c>
      <c r="D105" s="54">
        <f>D106+D108+D110+D111</f>
        <v>100</v>
      </c>
      <c r="E105" s="54">
        <f>E106+E108+E110+E111</f>
        <v>100</v>
      </c>
      <c r="F105" s="54">
        <f>F106+F108+F110+F111</f>
        <v>100</v>
      </c>
      <c r="G105" s="54">
        <f>G106+G108+G110+G111</f>
        <v>150</v>
      </c>
      <c r="H105" s="54">
        <f>H106+H108+H110+H111</f>
        <v>150</v>
      </c>
      <c r="I105" s="55">
        <f>G105/D105*100</f>
        <v>150</v>
      </c>
      <c r="J105" s="55">
        <f>G105/E105*100</f>
        <v>150</v>
      </c>
      <c r="K105" s="55">
        <f>G105/F105*100</f>
        <v>150</v>
      </c>
    </row>
    <row r="106" spans="1:11" ht="30">
      <c r="A106" s="164"/>
      <c r="B106" s="156"/>
      <c r="C106" s="65" t="s">
        <v>76</v>
      </c>
      <c r="D106" s="57">
        <v>100</v>
      </c>
      <c r="E106" s="57">
        <v>100</v>
      </c>
      <c r="F106" s="57">
        <v>100</v>
      </c>
      <c r="G106" s="57">
        <v>150</v>
      </c>
      <c r="H106" s="57">
        <v>150</v>
      </c>
      <c r="I106" s="62">
        <f>G106/D106*100</f>
        <v>150</v>
      </c>
      <c r="J106" s="62">
        <f>G106/E106*100</f>
        <v>150</v>
      </c>
      <c r="K106" s="62">
        <f>G106/F106*100</f>
        <v>150</v>
      </c>
    </row>
    <row r="107" spans="1:11" ht="75">
      <c r="A107" s="164"/>
      <c r="B107" s="156"/>
      <c r="C107" s="66" t="s">
        <v>77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</row>
    <row r="108" spans="1:11" ht="45">
      <c r="A108" s="164"/>
      <c r="B108" s="156"/>
      <c r="C108" s="65" t="s">
        <v>78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</row>
    <row r="109" spans="1:11" ht="75">
      <c r="A109" s="164"/>
      <c r="B109" s="156"/>
      <c r="C109" s="66" t="s">
        <v>79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</row>
    <row r="110" spans="1:11" ht="45">
      <c r="A110" s="164"/>
      <c r="B110" s="156"/>
      <c r="C110" s="65" t="s">
        <v>80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</row>
    <row r="111" spans="1:11" ht="45">
      <c r="A111" s="165"/>
      <c r="B111" s="157"/>
      <c r="C111" s="65" t="s">
        <v>81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</row>
    <row r="112" spans="1:11" ht="15">
      <c r="A112" s="163" t="s">
        <v>98</v>
      </c>
      <c r="B112" s="155" t="s">
        <v>91</v>
      </c>
      <c r="C112" s="64" t="s">
        <v>75</v>
      </c>
      <c r="D112" s="54">
        <f>D113+D115+D117+D118</f>
        <v>59</v>
      </c>
      <c r="E112" s="54">
        <f>E113+E115+E117+E118</f>
        <v>59</v>
      </c>
      <c r="F112" s="54">
        <f>F113+F115+F117+F118</f>
        <v>59</v>
      </c>
      <c r="G112" s="54">
        <f>G113+G115+G117+G118</f>
        <v>21.7</v>
      </c>
      <c r="H112" s="54">
        <f>H113+H115+H117+H118</f>
        <v>21.7</v>
      </c>
      <c r="I112" s="55">
        <f>G112/D112*100</f>
        <v>36.77966101694915</v>
      </c>
      <c r="J112" s="55">
        <f>G112/E112*100</f>
        <v>36.77966101694915</v>
      </c>
      <c r="K112" s="55">
        <f>G112/F112*100</f>
        <v>36.77966101694915</v>
      </c>
    </row>
    <row r="113" spans="1:11" ht="30">
      <c r="A113" s="164"/>
      <c r="B113" s="156"/>
      <c r="C113" s="65" t="s">
        <v>76</v>
      </c>
      <c r="D113" s="57">
        <v>59</v>
      </c>
      <c r="E113" s="57">
        <v>59</v>
      </c>
      <c r="F113" s="57">
        <v>59</v>
      </c>
      <c r="G113" s="57">
        <v>21.7</v>
      </c>
      <c r="H113" s="57">
        <v>21.7</v>
      </c>
      <c r="I113" s="62">
        <f>G113/D113*100</f>
        <v>36.77966101694915</v>
      </c>
      <c r="J113" s="62">
        <f>G113/E113*100</f>
        <v>36.77966101694915</v>
      </c>
      <c r="K113" s="62">
        <f>G113/F113*100</f>
        <v>36.77966101694915</v>
      </c>
    </row>
    <row r="114" spans="1:11" ht="75">
      <c r="A114" s="164"/>
      <c r="B114" s="156"/>
      <c r="C114" s="66" t="s">
        <v>77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</row>
    <row r="115" spans="1:11" ht="45">
      <c r="A115" s="164"/>
      <c r="B115" s="156"/>
      <c r="C115" s="65" t="s">
        <v>78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</row>
    <row r="116" spans="1:11" ht="75">
      <c r="A116" s="164"/>
      <c r="B116" s="156"/>
      <c r="C116" s="66" t="s">
        <v>79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</row>
    <row r="117" spans="1:11" ht="45">
      <c r="A117" s="164"/>
      <c r="B117" s="156"/>
      <c r="C117" s="65" t="s">
        <v>80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</row>
    <row r="118" spans="1:11" ht="45">
      <c r="A118" s="165"/>
      <c r="B118" s="157"/>
      <c r="C118" s="65" t="s">
        <v>81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</row>
    <row r="119" spans="1:11" ht="15">
      <c r="A119" s="169" t="s">
        <v>99</v>
      </c>
      <c r="B119" s="155" t="s">
        <v>91</v>
      </c>
      <c r="C119" s="64" t="s">
        <v>75</v>
      </c>
      <c r="D119" s="54">
        <f>D120+D122+D124+D125</f>
        <v>100</v>
      </c>
      <c r="E119" s="54">
        <f>E120+E122+E124+E125</f>
        <v>100</v>
      </c>
      <c r="F119" s="54">
        <f>F120+F122+F124+F125</f>
        <v>100</v>
      </c>
      <c r="G119" s="54">
        <f>G120+G122+G124+G125</f>
        <v>9.1</v>
      </c>
      <c r="H119" s="54">
        <f>H120+H122+H124+H125</f>
        <v>9.1</v>
      </c>
      <c r="I119" s="55">
        <f>G119/D119*100</f>
        <v>9.1</v>
      </c>
      <c r="J119" s="55">
        <f>G119/E119*100</f>
        <v>9.1</v>
      </c>
      <c r="K119" s="55">
        <f>G119/F119*100</f>
        <v>9.1</v>
      </c>
    </row>
    <row r="120" spans="1:11" ht="30">
      <c r="A120" s="170"/>
      <c r="B120" s="156"/>
      <c r="C120" s="65" t="s">
        <v>76</v>
      </c>
      <c r="D120" s="57">
        <v>100</v>
      </c>
      <c r="E120" s="57">
        <v>100</v>
      </c>
      <c r="F120" s="57">
        <v>100</v>
      </c>
      <c r="G120" s="105">
        <v>9.1</v>
      </c>
      <c r="H120" s="105">
        <v>9.1</v>
      </c>
      <c r="I120" s="62">
        <f>G120/D120*100</f>
        <v>9.1</v>
      </c>
      <c r="J120" s="62">
        <f>G120/E120*100</f>
        <v>9.1</v>
      </c>
      <c r="K120" s="62">
        <f>G120/F120*100</f>
        <v>9.1</v>
      </c>
    </row>
    <row r="121" spans="1:11" ht="75">
      <c r="A121" s="170"/>
      <c r="B121" s="156"/>
      <c r="C121" s="66" t="s">
        <v>77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</row>
    <row r="122" spans="1:11" ht="45">
      <c r="A122" s="170"/>
      <c r="B122" s="156"/>
      <c r="C122" s="65" t="s">
        <v>78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</row>
    <row r="123" spans="1:11" ht="75">
      <c r="A123" s="170"/>
      <c r="B123" s="156"/>
      <c r="C123" s="66" t="s">
        <v>79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</row>
    <row r="124" spans="1:11" ht="45">
      <c r="A124" s="170"/>
      <c r="B124" s="156"/>
      <c r="C124" s="65" t="s">
        <v>80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</row>
    <row r="125" spans="1:11" ht="45">
      <c r="A125" s="171"/>
      <c r="B125" s="157"/>
      <c r="C125" s="65" t="s">
        <v>81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</row>
    <row r="126" spans="1:11" ht="15">
      <c r="A126" s="169" t="s">
        <v>100</v>
      </c>
      <c r="B126" s="155" t="s">
        <v>91</v>
      </c>
      <c r="C126" s="64" t="s">
        <v>75</v>
      </c>
      <c r="D126" s="54">
        <f>D127+D129+D131+D132</f>
        <v>9935.5</v>
      </c>
      <c r="E126" s="54">
        <f>E127+E129+E131+E132</f>
        <v>9035.5</v>
      </c>
      <c r="F126" s="54">
        <f>F127+F129+F131+F132</f>
        <v>9035.5</v>
      </c>
      <c r="G126" s="54">
        <f>G127+G129+G131+G132</f>
        <v>5919.8</v>
      </c>
      <c r="H126" s="54">
        <f>H127+H129+H131+H132</f>
        <v>5919.8</v>
      </c>
      <c r="I126" s="55">
        <f>G126/D126*100</f>
        <v>59.582305872880085</v>
      </c>
      <c r="J126" s="55">
        <f>G126/E126*100</f>
        <v>65.51712688838471</v>
      </c>
      <c r="K126" s="55">
        <f>G126/F126*100</f>
        <v>65.51712688838471</v>
      </c>
    </row>
    <row r="127" spans="1:11" ht="30">
      <c r="A127" s="170"/>
      <c r="B127" s="156"/>
      <c r="C127" s="65" t="s">
        <v>76</v>
      </c>
      <c r="D127" s="57">
        <v>9935.5</v>
      </c>
      <c r="E127" s="57">
        <f>9935.5-900</f>
        <v>9035.5</v>
      </c>
      <c r="F127" s="57">
        <f>9901.5-900+34</f>
        <v>9035.5</v>
      </c>
      <c r="G127" s="57">
        <v>5919.8</v>
      </c>
      <c r="H127" s="57">
        <v>5919.8</v>
      </c>
      <c r="I127" s="62">
        <f>G127/D127*100</f>
        <v>59.582305872880085</v>
      </c>
      <c r="J127" s="62">
        <f>G127/E127*100</f>
        <v>65.51712688838471</v>
      </c>
      <c r="K127" s="62">
        <f>G127/F127*100</f>
        <v>65.51712688838471</v>
      </c>
    </row>
    <row r="128" spans="1:11" ht="75">
      <c r="A128" s="170"/>
      <c r="B128" s="156"/>
      <c r="C128" s="66" t="s">
        <v>77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</row>
    <row r="129" spans="1:11" ht="45">
      <c r="A129" s="170"/>
      <c r="B129" s="156"/>
      <c r="C129" s="65" t="s">
        <v>78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</row>
    <row r="130" spans="1:11" ht="75">
      <c r="A130" s="170"/>
      <c r="B130" s="156"/>
      <c r="C130" s="66" t="s">
        <v>79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</row>
    <row r="131" spans="1:11" ht="45">
      <c r="A131" s="170"/>
      <c r="B131" s="156"/>
      <c r="C131" s="65" t="s">
        <v>80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</row>
    <row r="132" spans="1:11" ht="45">
      <c r="A132" s="171"/>
      <c r="B132" s="157"/>
      <c r="C132" s="65" t="s">
        <v>81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</row>
    <row r="133" spans="1:11" ht="15">
      <c r="A133" s="152" t="s">
        <v>101</v>
      </c>
      <c r="B133" s="155" t="s">
        <v>102</v>
      </c>
      <c r="C133" s="64" t="s">
        <v>75</v>
      </c>
      <c r="D133" s="54">
        <f>D134+D136+D138+D139</f>
        <v>2166.4</v>
      </c>
      <c r="E133" s="54">
        <f>E134+E136+E138+E139</f>
        <v>2166.4</v>
      </c>
      <c r="F133" s="54">
        <f>F134+F136+F138+F139</f>
        <v>2166.4</v>
      </c>
      <c r="G133" s="54">
        <f>G134+G136+G138+G139</f>
        <v>1676.2</v>
      </c>
      <c r="H133" s="54">
        <f>H134+H136+H138+H139</f>
        <v>1676.2</v>
      </c>
      <c r="I133" s="55">
        <f>G133/D133*100</f>
        <v>77.37259970457903</v>
      </c>
      <c r="J133" s="55">
        <f>G133/E133*100</f>
        <v>77.37259970457903</v>
      </c>
      <c r="K133" s="55">
        <f>G133/F133*100</f>
        <v>77.37259970457903</v>
      </c>
    </row>
    <row r="134" spans="1:11" ht="30">
      <c r="A134" s="153"/>
      <c r="B134" s="156"/>
      <c r="C134" s="65" t="s">
        <v>76</v>
      </c>
      <c r="D134" s="57">
        <f>D141</f>
        <v>2166.4</v>
      </c>
      <c r="E134" s="57">
        <f>E141</f>
        <v>2166.4</v>
      </c>
      <c r="F134" s="57">
        <f>F141</f>
        <v>2166.4</v>
      </c>
      <c r="G134" s="57">
        <f>G141</f>
        <v>1676.2</v>
      </c>
      <c r="H134" s="57">
        <f>H141</f>
        <v>1676.2</v>
      </c>
      <c r="I134" s="62">
        <f>G134/D134*100</f>
        <v>77.37259970457903</v>
      </c>
      <c r="J134" s="62">
        <f>G134/E134*100</f>
        <v>77.37259970457903</v>
      </c>
      <c r="K134" s="62">
        <f>G134/F134*100</f>
        <v>77.37259970457903</v>
      </c>
    </row>
    <row r="135" spans="1:11" ht="75">
      <c r="A135" s="153"/>
      <c r="B135" s="156"/>
      <c r="C135" s="66" t="s">
        <v>77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</row>
    <row r="136" spans="1:11" ht="45">
      <c r="A136" s="153"/>
      <c r="B136" s="156"/>
      <c r="C136" s="65" t="s">
        <v>78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</row>
    <row r="137" spans="1:11" ht="75">
      <c r="A137" s="153"/>
      <c r="B137" s="156"/>
      <c r="C137" s="66" t="s">
        <v>79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</row>
    <row r="138" spans="1:11" ht="45">
      <c r="A138" s="153"/>
      <c r="B138" s="156"/>
      <c r="C138" s="65" t="s">
        <v>80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</row>
    <row r="139" spans="1:11" ht="45">
      <c r="A139" s="154"/>
      <c r="B139" s="157"/>
      <c r="C139" s="65" t="s">
        <v>81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</row>
    <row r="140" spans="1:11" ht="15">
      <c r="A140" s="178" t="s">
        <v>103</v>
      </c>
      <c r="B140" s="155" t="s">
        <v>104</v>
      </c>
      <c r="C140" s="64" t="s">
        <v>75</v>
      </c>
      <c r="D140" s="54">
        <f>D141+D143+D145+D146</f>
        <v>2166.4</v>
      </c>
      <c r="E140" s="54">
        <f>E141+E143+E145+E146</f>
        <v>2166.4</v>
      </c>
      <c r="F140" s="54">
        <f>F141+F143+F145+F146</f>
        <v>2166.4</v>
      </c>
      <c r="G140" s="54">
        <f>G141+G143+G145+G146</f>
        <v>1676.2</v>
      </c>
      <c r="H140" s="54">
        <f>H141+H143+H145+H146</f>
        <v>1676.2</v>
      </c>
      <c r="I140" s="55">
        <f>G140/D140*100</f>
        <v>77.37259970457903</v>
      </c>
      <c r="J140" s="55">
        <f>G140/E140*100</f>
        <v>77.37259970457903</v>
      </c>
      <c r="K140" s="55">
        <f>G140/F140*100</f>
        <v>77.37259970457903</v>
      </c>
    </row>
    <row r="141" spans="1:11" ht="30">
      <c r="A141" s="179"/>
      <c r="B141" s="156"/>
      <c r="C141" s="65" t="s">
        <v>76</v>
      </c>
      <c r="D141" s="57">
        <v>2166.4</v>
      </c>
      <c r="E141" s="57">
        <v>2166.4</v>
      </c>
      <c r="F141" s="57">
        <v>2166.4</v>
      </c>
      <c r="G141" s="57">
        <v>1676.2</v>
      </c>
      <c r="H141" s="57">
        <v>1676.2</v>
      </c>
      <c r="I141" s="62">
        <f>G141/D141*100</f>
        <v>77.37259970457903</v>
      </c>
      <c r="J141" s="62">
        <f>G141/E141*100</f>
        <v>77.37259970457903</v>
      </c>
      <c r="K141" s="62">
        <f>G141/F141*100</f>
        <v>77.37259970457903</v>
      </c>
    </row>
    <row r="142" spans="1:11" ht="75">
      <c r="A142" s="179"/>
      <c r="B142" s="156"/>
      <c r="C142" s="66" t="s">
        <v>77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</row>
    <row r="143" spans="1:11" ht="45">
      <c r="A143" s="179"/>
      <c r="B143" s="156"/>
      <c r="C143" s="65" t="s">
        <v>78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</row>
    <row r="144" spans="1:11" ht="75">
      <c r="A144" s="179"/>
      <c r="B144" s="156"/>
      <c r="C144" s="66" t="s">
        <v>79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</row>
    <row r="145" spans="1:11" ht="45">
      <c r="A145" s="179"/>
      <c r="B145" s="156"/>
      <c r="C145" s="65" t="s">
        <v>80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</row>
    <row r="146" spans="1:11" ht="45">
      <c r="A146" s="180"/>
      <c r="B146" s="157"/>
      <c r="C146" s="65" t="s">
        <v>81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</row>
    <row r="147" spans="1:11" s="68" customFormat="1" ht="15">
      <c r="A147" s="172" t="s">
        <v>105</v>
      </c>
      <c r="B147" s="155" t="s">
        <v>83</v>
      </c>
      <c r="C147" s="67" t="s">
        <v>75</v>
      </c>
      <c r="D147" s="54">
        <f>D148+D150+D152+D153</f>
        <v>16135.3</v>
      </c>
      <c r="E147" s="54">
        <f>E148+E150+E152+E153</f>
        <v>16135.3</v>
      </c>
      <c r="F147" s="54">
        <f>F148+F150+F152+F153</f>
        <v>16135.3</v>
      </c>
      <c r="G147" s="54">
        <f>G148+G150+G152+G153</f>
        <v>11597.5</v>
      </c>
      <c r="H147" s="54">
        <f>H148+H150+H152+H153</f>
        <v>11597.5</v>
      </c>
      <c r="I147" s="55">
        <f>G147/D147*100</f>
        <v>71.87656876537778</v>
      </c>
      <c r="J147" s="55">
        <f>G147/E147*100</f>
        <v>71.87656876537778</v>
      </c>
      <c r="K147" s="55">
        <f>G147/F147*100</f>
        <v>71.87656876537778</v>
      </c>
    </row>
    <row r="148" spans="1:11" ht="30">
      <c r="A148" s="173"/>
      <c r="B148" s="156"/>
      <c r="C148" s="65" t="s">
        <v>76</v>
      </c>
      <c r="D148" s="57">
        <f>D162+D176+D190+D204</f>
        <v>16135.3</v>
      </c>
      <c r="E148" s="57">
        <f>E162+E176+E190+E204</f>
        <v>16135.3</v>
      </c>
      <c r="F148" s="57">
        <f>F162+F176+F190+F204</f>
        <v>16135.3</v>
      </c>
      <c r="G148" s="57">
        <f>G162+G176+G190+G204</f>
        <v>11597.5</v>
      </c>
      <c r="H148" s="57">
        <f>H162+H176+H190+H204</f>
        <v>11597.5</v>
      </c>
      <c r="I148" s="62">
        <f>G148/D148*100</f>
        <v>71.87656876537778</v>
      </c>
      <c r="J148" s="62">
        <f>G148/E148*100</f>
        <v>71.87656876537778</v>
      </c>
      <c r="K148" s="62">
        <f>G148/F148*100</f>
        <v>71.87656876537778</v>
      </c>
    </row>
    <row r="149" spans="1:11" ht="75">
      <c r="A149" s="173"/>
      <c r="B149" s="156"/>
      <c r="C149" s="66" t="s">
        <v>77</v>
      </c>
      <c r="D149" s="57">
        <f>D163+D177+D191</f>
        <v>0</v>
      </c>
      <c r="E149" s="57">
        <f>E163+E177+E191</f>
        <v>0</v>
      </c>
      <c r="F149" s="57">
        <f>F163+F177+F191</f>
        <v>0</v>
      </c>
      <c r="G149" s="57">
        <f>G163+G177+G191</f>
        <v>0</v>
      </c>
      <c r="H149" s="57">
        <f>H163+H177+H191</f>
        <v>0</v>
      </c>
      <c r="I149" s="57">
        <v>0</v>
      </c>
      <c r="J149" s="57">
        <v>0</v>
      </c>
      <c r="K149" s="57">
        <v>0</v>
      </c>
    </row>
    <row r="150" spans="1:11" ht="45">
      <c r="A150" s="173"/>
      <c r="B150" s="156"/>
      <c r="C150" s="65" t="s">
        <v>78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</row>
    <row r="151" spans="1:11" ht="75">
      <c r="A151" s="173"/>
      <c r="B151" s="156"/>
      <c r="C151" s="66" t="s">
        <v>79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</row>
    <row r="152" spans="1:11" ht="45">
      <c r="A152" s="173"/>
      <c r="B152" s="156"/>
      <c r="C152" s="65" t="s">
        <v>80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</row>
    <row r="153" spans="1:11" ht="45">
      <c r="A153" s="173"/>
      <c r="B153" s="157"/>
      <c r="C153" s="65" t="s">
        <v>81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</row>
    <row r="154" spans="1:11" ht="15">
      <c r="A154" s="173"/>
      <c r="B154" s="155" t="s">
        <v>85</v>
      </c>
      <c r="C154" s="64" t="s">
        <v>75</v>
      </c>
      <c r="D154" s="54">
        <f>D155+D157+D159+D160</f>
        <v>8000</v>
      </c>
      <c r="E154" s="54">
        <f>E155+E157+E159+E160</f>
        <v>8000</v>
      </c>
      <c r="F154" s="54">
        <f>F155+F157+F159+F160</f>
        <v>8000</v>
      </c>
      <c r="G154" s="54">
        <f>G155+G157+G159+G160</f>
        <v>6405.4</v>
      </c>
      <c r="H154" s="54">
        <f>H155+H157+H159+H160</f>
        <v>6405.4</v>
      </c>
      <c r="I154" s="55">
        <f>G154/D154*100</f>
        <v>80.0675</v>
      </c>
      <c r="J154" s="55">
        <f>G154/E154*100</f>
        <v>80.0675</v>
      </c>
      <c r="K154" s="55">
        <f>G154/F154*100</f>
        <v>80.0675</v>
      </c>
    </row>
    <row r="155" spans="1:11" ht="30">
      <c r="A155" s="173"/>
      <c r="B155" s="156"/>
      <c r="C155" s="65" t="s">
        <v>76</v>
      </c>
      <c r="D155" s="57">
        <f aca="true" t="shared" si="11" ref="D155:H156">D169+D183</f>
        <v>8000</v>
      </c>
      <c r="E155" s="57">
        <f t="shared" si="11"/>
        <v>8000</v>
      </c>
      <c r="F155" s="57">
        <f t="shared" si="11"/>
        <v>8000</v>
      </c>
      <c r="G155" s="57">
        <f t="shared" si="11"/>
        <v>6405.4</v>
      </c>
      <c r="H155" s="57">
        <f t="shared" si="11"/>
        <v>6405.4</v>
      </c>
      <c r="I155" s="62">
        <f>G155/D155*100</f>
        <v>80.0675</v>
      </c>
      <c r="J155" s="62">
        <f>G155/E155*100</f>
        <v>80.0675</v>
      </c>
      <c r="K155" s="62">
        <f>G155/F155*100</f>
        <v>80.0675</v>
      </c>
    </row>
    <row r="156" spans="1:11" ht="75">
      <c r="A156" s="173"/>
      <c r="B156" s="156"/>
      <c r="C156" s="66" t="s">
        <v>77</v>
      </c>
      <c r="D156" s="57">
        <f t="shared" si="11"/>
        <v>0</v>
      </c>
      <c r="E156" s="57">
        <f t="shared" si="11"/>
        <v>0</v>
      </c>
      <c r="F156" s="57">
        <f t="shared" si="11"/>
        <v>0</v>
      </c>
      <c r="G156" s="57">
        <f t="shared" si="11"/>
        <v>0</v>
      </c>
      <c r="H156" s="57">
        <f t="shared" si="11"/>
        <v>0</v>
      </c>
      <c r="I156" s="57">
        <v>0</v>
      </c>
      <c r="J156" s="57">
        <v>0</v>
      </c>
      <c r="K156" s="57">
        <v>0</v>
      </c>
    </row>
    <row r="157" spans="1:11" ht="45">
      <c r="A157" s="173"/>
      <c r="B157" s="156"/>
      <c r="C157" s="65" t="s">
        <v>78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</row>
    <row r="158" spans="1:11" ht="75">
      <c r="A158" s="173"/>
      <c r="B158" s="156"/>
      <c r="C158" s="66" t="s">
        <v>79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</row>
    <row r="159" spans="1:11" ht="45">
      <c r="A159" s="173"/>
      <c r="B159" s="156"/>
      <c r="C159" s="65" t="s">
        <v>80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</row>
    <row r="160" spans="1:11" ht="45">
      <c r="A160" s="174"/>
      <c r="B160" s="157"/>
      <c r="C160" s="65" t="s">
        <v>81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</row>
    <row r="161" spans="1:11" ht="15">
      <c r="A161" s="175" t="s">
        <v>106</v>
      </c>
      <c r="B161" s="155" t="s">
        <v>107</v>
      </c>
      <c r="C161" s="64" t="s">
        <v>75</v>
      </c>
      <c r="D161" s="54">
        <f aca="true" t="shared" si="12" ref="D161:K161">D162+D164+D166+D167</f>
        <v>0</v>
      </c>
      <c r="E161" s="54">
        <f t="shared" si="12"/>
        <v>0</v>
      </c>
      <c r="F161" s="54">
        <f t="shared" si="12"/>
        <v>0</v>
      </c>
      <c r="G161" s="54">
        <f t="shared" si="12"/>
        <v>0</v>
      </c>
      <c r="H161" s="54">
        <f t="shared" si="12"/>
        <v>0</v>
      </c>
      <c r="I161" s="54">
        <f t="shared" si="12"/>
        <v>0</v>
      </c>
      <c r="J161" s="54">
        <f t="shared" si="12"/>
        <v>0</v>
      </c>
      <c r="K161" s="54">
        <f t="shared" si="12"/>
        <v>0</v>
      </c>
    </row>
    <row r="162" spans="1:11" ht="30">
      <c r="A162" s="176"/>
      <c r="B162" s="156"/>
      <c r="C162" s="65" t="s">
        <v>76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</row>
    <row r="163" spans="1:11" ht="75">
      <c r="A163" s="176"/>
      <c r="B163" s="156"/>
      <c r="C163" s="66" t="s">
        <v>77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</row>
    <row r="164" spans="1:11" ht="45">
      <c r="A164" s="176"/>
      <c r="B164" s="156"/>
      <c r="C164" s="65" t="s">
        <v>78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</row>
    <row r="165" spans="1:11" ht="75">
      <c r="A165" s="176"/>
      <c r="B165" s="156"/>
      <c r="C165" s="66" t="s">
        <v>79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</row>
    <row r="166" spans="1:11" ht="45">
      <c r="A166" s="176"/>
      <c r="B166" s="156"/>
      <c r="C166" s="65" t="s">
        <v>80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</row>
    <row r="167" spans="1:11" ht="45">
      <c r="A167" s="176"/>
      <c r="B167" s="157"/>
      <c r="C167" s="65" t="s">
        <v>81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</row>
    <row r="168" spans="1:11" ht="15">
      <c r="A168" s="176"/>
      <c r="B168" s="155" t="s">
        <v>85</v>
      </c>
      <c r="C168" s="64" t="s">
        <v>75</v>
      </c>
      <c r="D168" s="54">
        <f>D169+D171+D173+D174</f>
        <v>8000</v>
      </c>
      <c r="E168" s="54">
        <f>E169+E171+E173+E174</f>
        <v>8000</v>
      </c>
      <c r="F168" s="54">
        <f>F169+F171+F173+F174</f>
        <v>8000</v>
      </c>
      <c r="G168" s="54">
        <f>G169+G171+G173+G174</f>
        <v>6405.4</v>
      </c>
      <c r="H168" s="54">
        <f>H169+H171+H173+H174</f>
        <v>6405.4</v>
      </c>
      <c r="I168" s="55">
        <f>G168/D168*100</f>
        <v>80.0675</v>
      </c>
      <c r="J168" s="55">
        <f>G168/E168*100</f>
        <v>80.0675</v>
      </c>
      <c r="K168" s="55">
        <f>G168/F168*100</f>
        <v>80.0675</v>
      </c>
    </row>
    <row r="169" spans="1:11" ht="30">
      <c r="A169" s="176"/>
      <c r="B169" s="156"/>
      <c r="C169" s="65" t="s">
        <v>76</v>
      </c>
      <c r="D169" s="57">
        <v>8000</v>
      </c>
      <c r="E169" s="57">
        <v>8000</v>
      </c>
      <c r="F169" s="57">
        <v>8000</v>
      </c>
      <c r="G169" s="57">
        <v>6405.4</v>
      </c>
      <c r="H169" s="57">
        <v>6405.4</v>
      </c>
      <c r="I169" s="62">
        <f>G169/D169*100</f>
        <v>80.0675</v>
      </c>
      <c r="J169" s="62">
        <f>G169/E169*100</f>
        <v>80.0675</v>
      </c>
      <c r="K169" s="62">
        <f>G169/F169*100</f>
        <v>80.0675</v>
      </c>
    </row>
    <row r="170" spans="1:11" ht="75">
      <c r="A170" s="176"/>
      <c r="B170" s="156"/>
      <c r="C170" s="66" t="s">
        <v>77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</row>
    <row r="171" spans="1:11" ht="45">
      <c r="A171" s="176"/>
      <c r="B171" s="156"/>
      <c r="C171" s="65" t="s">
        <v>78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</row>
    <row r="172" spans="1:11" ht="75">
      <c r="A172" s="176"/>
      <c r="B172" s="156"/>
      <c r="C172" s="66" t="s">
        <v>79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</row>
    <row r="173" spans="1:11" ht="45">
      <c r="A173" s="176"/>
      <c r="B173" s="156"/>
      <c r="C173" s="65" t="s">
        <v>80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</row>
    <row r="174" spans="1:11" ht="45">
      <c r="A174" s="177"/>
      <c r="B174" s="157"/>
      <c r="C174" s="65" t="s">
        <v>81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</row>
    <row r="175" spans="1:11" ht="15">
      <c r="A175" s="175" t="s">
        <v>108</v>
      </c>
      <c r="B175" s="155" t="s">
        <v>91</v>
      </c>
      <c r="C175" s="65" t="s">
        <v>75</v>
      </c>
      <c r="D175" s="57">
        <f aca="true" t="shared" si="13" ref="D175:K175">D176+D178+D180+D181</f>
        <v>0</v>
      </c>
      <c r="E175" s="57">
        <f t="shared" si="13"/>
        <v>0</v>
      </c>
      <c r="F175" s="57">
        <f t="shared" si="13"/>
        <v>0</v>
      </c>
      <c r="G175" s="57">
        <f t="shared" si="13"/>
        <v>0</v>
      </c>
      <c r="H175" s="57">
        <f t="shared" si="13"/>
        <v>0</v>
      </c>
      <c r="I175" s="57">
        <f t="shared" si="13"/>
        <v>0</v>
      </c>
      <c r="J175" s="57">
        <f t="shared" si="13"/>
        <v>0</v>
      </c>
      <c r="K175" s="57">
        <f t="shared" si="13"/>
        <v>0</v>
      </c>
    </row>
    <row r="176" spans="1:11" ht="30">
      <c r="A176" s="176"/>
      <c r="B176" s="156"/>
      <c r="C176" s="65" t="s">
        <v>76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</row>
    <row r="177" spans="1:11" ht="75">
      <c r="A177" s="176"/>
      <c r="B177" s="156"/>
      <c r="C177" s="66" t="s">
        <v>77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</row>
    <row r="178" spans="1:11" ht="45">
      <c r="A178" s="176"/>
      <c r="B178" s="156"/>
      <c r="C178" s="65" t="s">
        <v>78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</row>
    <row r="179" spans="1:11" ht="75">
      <c r="A179" s="176"/>
      <c r="B179" s="156"/>
      <c r="C179" s="66" t="s">
        <v>79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</row>
    <row r="180" spans="1:11" ht="45">
      <c r="A180" s="176"/>
      <c r="B180" s="156"/>
      <c r="C180" s="65" t="s">
        <v>80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</row>
    <row r="181" spans="1:11" ht="45">
      <c r="A181" s="176"/>
      <c r="B181" s="157"/>
      <c r="C181" s="65" t="s">
        <v>81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</row>
    <row r="182" spans="1:11" ht="15">
      <c r="A182" s="176"/>
      <c r="B182" s="155" t="s">
        <v>85</v>
      </c>
      <c r="C182" s="65" t="s">
        <v>75</v>
      </c>
      <c r="D182" s="57">
        <f aca="true" t="shared" si="14" ref="D182:K182">D183+D185+D187+D188</f>
        <v>0</v>
      </c>
      <c r="E182" s="57">
        <f t="shared" si="14"/>
        <v>0</v>
      </c>
      <c r="F182" s="57">
        <f t="shared" si="14"/>
        <v>0</v>
      </c>
      <c r="G182" s="57">
        <f t="shared" si="14"/>
        <v>0</v>
      </c>
      <c r="H182" s="57">
        <f t="shared" si="14"/>
        <v>0</v>
      </c>
      <c r="I182" s="57">
        <f t="shared" si="14"/>
        <v>0</v>
      </c>
      <c r="J182" s="57">
        <f t="shared" si="14"/>
        <v>0</v>
      </c>
      <c r="K182" s="57">
        <f t="shared" si="14"/>
        <v>0</v>
      </c>
    </row>
    <row r="183" spans="1:11" ht="30">
      <c r="A183" s="176"/>
      <c r="B183" s="156"/>
      <c r="C183" s="65" t="s">
        <v>76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</row>
    <row r="184" spans="1:11" ht="75">
      <c r="A184" s="176"/>
      <c r="B184" s="156"/>
      <c r="C184" s="66" t="s">
        <v>77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</row>
    <row r="185" spans="1:11" ht="45">
      <c r="A185" s="176"/>
      <c r="B185" s="156"/>
      <c r="C185" s="65" t="s">
        <v>78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</row>
    <row r="186" spans="1:11" ht="75">
      <c r="A186" s="176"/>
      <c r="B186" s="156"/>
      <c r="C186" s="66" t="s">
        <v>79</v>
      </c>
      <c r="D186" s="57">
        <v>0</v>
      </c>
      <c r="E186" s="57">
        <v>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</row>
    <row r="187" spans="1:11" ht="45">
      <c r="A187" s="176"/>
      <c r="B187" s="156"/>
      <c r="C187" s="65" t="s">
        <v>80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</row>
    <row r="188" spans="1:11" ht="45">
      <c r="A188" s="177"/>
      <c r="B188" s="157"/>
      <c r="C188" s="65" t="s">
        <v>81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</row>
    <row r="189" spans="1:11" ht="15">
      <c r="A189" s="184" t="s">
        <v>109</v>
      </c>
      <c r="B189" s="155" t="s">
        <v>83</v>
      </c>
      <c r="C189" s="64" t="s">
        <v>75</v>
      </c>
      <c r="D189" s="54">
        <f>D190+D192+D194+D195</f>
        <v>15000</v>
      </c>
      <c r="E189" s="54">
        <f>E190+E192+E194+E195</f>
        <v>15000</v>
      </c>
      <c r="F189" s="54">
        <f>F190+F192+F194+F195</f>
        <v>15000</v>
      </c>
      <c r="G189" s="54">
        <f>G190+G192+G194+G195</f>
        <v>10855</v>
      </c>
      <c r="H189" s="54">
        <f>H190+H192+H194+H195</f>
        <v>10855</v>
      </c>
      <c r="I189" s="55">
        <f>G189/D189*100</f>
        <v>72.36666666666667</v>
      </c>
      <c r="J189" s="55">
        <f>G189/E189*100</f>
        <v>72.36666666666667</v>
      </c>
      <c r="K189" s="55">
        <f>G189/F189*100</f>
        <v>72.36666666666667</v>
      </c>
    </row>
    <row r="190" spans="1:11" ht="30">
      <c r="A190" s="185"/>
      <c r="B190" s="156"/>
      <c r="C190" s="65" t="s">
        <v>76</v>
      </c>
      <c r="D190" s="57">
        <v>15000</v>
      </c>
      <c r="E190" s="57">
        <v>15000</v>
      </c>
      <c r="F190" s="57">
        <v>15000</v>
      </c>
      <c r="G190" s="57">
        <v>10855</v>
      </c>
      <c r="H190" s="57">
        <v>10855</v>
      </c>
      <c r="I190" s="62">
        <f>G190/D190*100</f>
        <v>72.36666666666667</v>
      </c>
      <c r="J190" s="62">
        <f>G190/E190*100</f>
        <v>72.36666666666667</v>
      </c>
      <c r="K190" s="62">
        <f>G190/F190*100</f>
        <v>72.36666666666667</v>
      </c>
    </row>
    <row r="191" spans="1:11" ht="75">
      <c r="A191" s="185"/>
      <c r="B191" s="156"/>
      <c r="C191" s="66" t="s">
        <v>77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</row>
    <row r="192" spans="1:11" ht="45">
      <c r="A192" s="185"/>
      <c r="B192" s="156"/>
      <c r="C192" s="65" t="s">
        <v>78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</row>
    <row r="193" spans="1:11" ht="75">
      <c r="A193" s="185"/>
      <c r="B193" s="156"/>
      <c r="C193" s="66" t="s">
        <v>79</v>
      </c>
      <c r="D193" s="57">
        <v>0</v>
      </c>
      <c r="E193" s="57">
        <v>0</v>
      </c>
      <c r="F193" s="57">
        <v>0</v>
      </c>
      <c r="G193" s="57"/>
      <c r="H193" s="57">
        <v>0</v>
      </c>
      <c r="I193" s="57">
        <v>0</v>
      </c>
      <c r="J193" s="57">
        <v>0</v>
      </c>
      <c r="K193" s="57">
        <v>0</v>
      </c>
    </row>
    <row r="194" spans="1:11" ht="45">
      <c r="A194" s="185"/>
      <c r="B194" s="156"/>
      <c r="C194" s="65" t="s">
        <v>80</v>
      </c>
      <c r="D194" s="57">
        <v>0</v>
      </c>
      <c r="E194" s="57">
        <v>0</v>
      </c>
      <c r="F194" s="57">
        <v>0</v>
      </c>
      <c r="G194" s="57"/>
      <c r="H194" s="57">
        <v>0</v>
      </c>
      <c r="I194" s="57">
        <v>0</v>
      </c>
      <c r="J194" s="57">
        <v>0</v>
      </c>
      <c r="K194" s="57">
        <v>0</v>
      </c>
    </row>
    <row r="195" spans="1:11" ht="45">
      <c r="A195" s="185"/>
      <c r="B195" s="157"/>
      <c r="C195" s="65" t="s">
        <v>81</v>
      </c>
      <c r="D195" s="57">
        <v>0</v>
      </c>
      <c r="E195" s="57">
        <v>0</v>
      </c>
      <c r="F195" s="57">
        <v>0</v>
      </c>
      <c r="G195" s="57"/>
      <c r="H195" s="57">
        <v>0</v>
      </c>
      <c r="I195" s="57">
        <v>0</v>
      </c>
      <c r="J195" s="57">
        <v>0</v>
      </c>
      <c r="K195" s="57">
        <v>0</v>
      </c>
    </row>
    <row r="196" spans="1:11" ht="15">
      <c r="A196" s="185"/>
      <c r="B196" s="155" t="s">
        <v>85</v>
      </c>
      <c r="C196" s="65" t="s">
        <v>75</v>
      </c>
      <c r="D196" s="57">
        <f aca="true" t="shared" si="15" ref="D196:K196">D197+D199+D201+D202</f>
        <v>0</v>
      </c>
      <c r="E196" s="57">
        <f t="shared" si="15"/>
        <v>0</v>
      </c>
      <c r="F196" s="57">
        <f t="shared" si="15"/>
        <v>0</v>
      </c>
      <c r="G196" s="57">
        <f t="shared" si="15"/>
        <v>0</v>
      </c>
      <c r="H196" s="57">
        <f t="shared" si="15"/>
        <v>0</v>
      </c>
      <c r="I196" s="57">
        <f t="shared" si="15"/>
        <v>0</v>
      </c>
      <c r="J196" s="57">
        <f t="shared" si="15"/>
        <v>0</v>
      </c>
      <c r="K196" s="57">
        <f t="shared" si="15"/>
        <v>0</v>
      </c>
    </row>
    <row r="197" spans="1:11" ht="30">
      <c r="A197" s="185"/>
      <c r="B197" s="156"/>
      <c r="C197" s="65" t="s">
        <v>76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</row>
    <row r="198" spans="1:11" ht="75">
      <c r="A198" s="185"/>
      <c r="B198" s="156"/>
      <c r="C198" s="66" t="s">
        <v>77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</row>
    <row r="199" spans="1:11" ht="45">
      <c r="A199" s="185"/>
      <c r="B199" s="156"/>
      <c r="C199" s="65" t="s">
        <v>78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</row>
    <row r="200" spans="1:11" ht="75">
      <c r="A200" s="185"/>
      <c r="B200" s="156"/>
      <c r="C200" s="66" t="s">
        <v>79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</row>
    <row r="201" spans="1:11" ht="45">
      <c r="A201" s="185"/>
      <c r="B201" s="156"/>
      <c r="C201" s="65" t="s">
        <v>80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</row>
    <row r="202" spans="1:11" ht="45">
      <c r="A202" s="186"/>
      <c r="B202" s="157"/>
      <c r="C202" s="65" t="s">
        <v>81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</row>
    <row r="203" spans="1:11" ht="15">
      <c r="A203" s="181" t="s">
        <v>110</v>
      </c>
      <c r="B203" s="155" t="s">
        <v>83</v>
      </c>
      <c r="C203" s="65" t="s">
        <v>75</v>
      </c>
      <c r="D203" s="57">
        <f aca="true" t="shared" si="16" ref="D203:K203">D204+D206+D208+D209</f>
        <v>1135.3000000000002</v>
      </c>
      <c r="E203" s="57">
        <f t="shared" si="16"/>
        <v>1135.3</v>
      </c>
      <c r="F203" s="57">
        <f t="shared" si="16"/>
        <v>1135.3</v>
      </c>
      <c r="G203" s="57">
        <f t="shared" si="16"/>
        <v>742.5</v>
      </c>
      <c r="H203" s="57">
        <f t="shared" si="16"/>
        <v>742.5</v>
      </c>
      <c r="I203" s="57">
        <f t="shared" si="16"/>
        <v>65.40121553774331</v>
      </c>
      <c r="J203" s="57">
        <f t="shared" si="16"/>
        <v>65.40121553774333</v>
      </c>
      <c r="K203" s="57">
        <f t="shared" si="16"/>
        <v>65.40121553774333</v>
      </c>
    </row>
    <row r="204" spans="1:11" ht="30">
      <c r="A204" s="182"/>
      <c r="B204" s="156"/>
      <c r="C204" s="65" t="s">
        <v>76</v>
      </c>
      <c r="D204" s="57">
        <f>1156.9-21.6</f>
        <v>1135.3000000000002</v>
      </c>
      <c r="E204" s="57">
        <v>1135.3</v>
      </c>
      <c r="F204" s="57">
        <f>1120.3+15</f>
        <v>1135.3</v>
      </c>
      <c r="G204" s="57">
        <v>742.5</v>
      </c>
      <c r="H204" s="57">
        <v>742.5</v>
      </c>
      <c r="I204" s="62">
        <f>G204/D204*100</f>
        <v>65.40121553774331</v>
      </c>
      <c r="J204" s="62">
        <f>G204/E204*100</f>
        <v>65.40121553774333</v>
      </c>
      <c r="K204" s="62">
        <f>G204/F204*100</f>
        <v>65.40121553774333</v>
      </c>
    </row>
    <row r="205" spans="1:11" ht="75">
      <c r="A205" s="182"/>
      <c r="B205" s="156"/>
      <c r="C205" s="66" t="s">
        <v>77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</row>
    <row r="206" spans="1:11" ht="45">
      <c r="A206" s="182"/>
      <c r="B206" s="156"/>
      <c r="C206" s="65" t="s">
        <v>78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</row>
    <row r="207" spans="1:11" ht="75">
      <c r="A207" s="182"/>
      <c r="B207" s="156"/>
      <c r="C207" s="66" t="s">
        <v>79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</row>
    <row r="208" spans="1:11" ht="45">
      <c r="A208" s="182"/>
      <c r="B208" s="156"/>
      <c r="C208" s="65" t="s">
        <v>80</v>
      </c>
      <c r="D208" s="57">
        <v>0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</row>
    <row r="209" spans="1:11" ht="45">
      <c r="A209" s="182"/>
      <c r="B209" s="157"/>
      <c r="C209" s="65" t="s">
        <v>81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</row>
    <row r="210" spans="1:11" ht="15">
      <c r="A210" s="182"/>
      <c r="B210" s="155" t="s">
        <v>85</v>
      </c>
      <c r="C210" s="65" t="s">
        <v>75</v>
      </c>
      <c r="D210" s="57">
        <f aca="true" t="shared" si="17" ref="D210:K210">D211+D213+D215+D216</f>
        <v>0</v>
      </c>
      <c r="E210" s="57">
        <f t="shared" si="17"/>
        <v>0</v>
      </c>
      <c r="F210" s="57">
        <f t="shared" si="17"/>
        <v>0</v>
      </c>
      <c r="G210" s="57">
        <f t="shared" si="17"/>
        <v>0</v>
      </c>
      <c r="H210" s="57">
        <f t="shared" si="17"/>
        <v>0</v>
      </c>
      <c r="I210" s="57">
        <f t="shared" si="17"/>
        <v>0</v>
      </c>
      <c r="J210" s="57">
        <f t="shared" si="17"/>
        <v>0</v>
      </c>
      <c r="K210" s="57">
        <f t="shared" si="17"/>
        <v>0</v>
      </c>
    </row>
    <row r="211" spans="1:11" ht="30">
      <c r="A211" s="182"/>
      <c r="B211" s="156"/>
      <c r="C211" s="65" t="s">
        <v>76</v>
      </c>
      <c r="D211" s="57">
        <v>0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</row>
    <row r="212" spans="1:11" ht="75">
      <c r="A212" s="182"/>
      <c r="B212" s="156"/>
      <c r="C212" s="66" t="s">
        <v>77</v>
      </c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</row>
    <row r="213" spans="1:11" ht="45">
      <c r="A213" s="182"/>
      <c r="B213" s="156"/>
      <c r="C213" s="65" t="s">
        <v>78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</row>
    <row r="214" spans="1:11" ht="75">
      <c r="A214" s="182"/>
      <c r="B214" s="156"/>
      <c r="C214" s="66" t="s">
        <v>79</v>
      </c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</row>
    <row r="215" spans="1:11" ht="45">
      <c r="A215" s="182"/>
      <c r="B215" s="156"/>
      <c r="C215" s="65" t="s">
        <v>80</v>
      </c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</row>
    <row r="216" spans="1:11" ht="45">
      <c r="A216" s="183"/>
      <c r="B216" s="157"/>
      <c r="C216" s="65" t="s">
        <v>81</v>
      </c>
      <c r="D216" s="57">
        <v>0</v>
      </c>
      <c r="E216" s="57">
        <v>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</row>
    <row r="217" spans="1:11" ht="15">
      <c r="A217" s="172" t="s">
        <v>111</v>
      </c>
      <c r="B217" s="155" t="s">
        <v>104</v>
      </c>
      <c r="C217" s="64" t="s">
        <v>75</v>
      </c>
      <c r="D217" s="54">
        <f>D218+D220+D222+D223</f>
        <v>100</v>
      </c>
      <c r="E217" s="54">
        <f>E218+E220+E222+E223</f>
        <v>100</v>
      </c>
      <c r="F217" s="54">
        <f>F218+F220+F222+F223</f>
        <v>90</v>
      </c>
      <c r="G217" s="54">
        <f>G218+G220+G222+G223</f>
        <v>0</v>
      </c>
      <c r="H217" s="54">
        <f>H218+H220+H222+H223</f>
        <v>0</v>
      </c>
      <c r="I217" s="55">
        <f>G217/D217*100</f>
        <v>0</v>
      </c>
      <c r="J217" s="55">
        <f>G217/E217*100</f>
        <v>0</v>
      </c>
      <c r="K217" s="55">
        <f>G217/F217*100</f>
        <v>0</v>
      </c>
    </row>
    <row r="218" spans="1:11" ht="30">
      <c r="A218" s="173"/>
      <c r="B218" s="156"/>
      <c r="C218" s="65" t="s">
        <v>76</v>
      </c>
      <c r="D218" s="57">
        <f aca="true" t="shared" si="18" ref="D218:K220">D232+D239</f>
        <v>100</v>
      </c>
      <c r="E218" s="57">
        <f t="shared" si="18"/>
        <v>100</v>
      </c>
      <c r="F218" s="57">
        <f t="shared" si="18"/>
        <v>90</v>
      </c>
      <c r="G218" s="57">
        <f t="shared" si="18"/>
        <v>0</v>
      </c>
      <c r="H218" s="57">
        <f t="shared" si="18"/>
        <v>0</v>
      </c>
      <c r="I218" s="62">
        <f>G218/D218*100</f>
        <v>0</v>
      </c>
      <c r="J218" s="62">
        <f>G218/E218*100</f>
        <v>0</v>
      </c>
      <c r="K218" s="62">
        <f>G218/F218*100</f>
        <v>0</v>
      </c>
    </row>
    <row r="219" spans="1:11" ht="75">
      <c r="A219" s="173"/>
      <c r="B219" s="156"/>
      <c r="C219" s="66" t="s">
        <v>77</v>
      </c>
      <c r="D219" s="57">
        <f t="shared" si="18"/>
        <v>0</v>
      </c>
      <c r="E219" s="57">
        <f t="shared" si="18"/>
        <v>0</v>
      </c>
      <c r="F219" s="57">
        <f t="shared" si="18"/>
        <v>0</v>
      </c>
      <c r="G219" s="57">
        <v>0</v>
      </c>
      <c r="H219" s="57">
        <f t="shared" si="18"/>
        <v>0</v>
      </c>
      <c r="I219" s="57">
        <f t="shared" si="18"/>
        <v>0</v>
      </c>
      <c r="J219" s="57">
        <f t="shared" si="18"/>
        <v>0</v>
      </c>
      <c r="K219" s="57">
        <f t="shared" si="18"/>
        <v>0</v>
      </c>
    </row>
    <row r="220" spans="1:11" ht="45">
      <c r="A220" s="173"/>
      <c r="B220" s="156"/>
      <c r="C220" s="65" t="s">
        <v>78</v>
      </c>
      <c r="D220" s="57">
        <f t="shared" si="18"/>
        <v>0</v>
      </c>
      <c r="E220" s="57">
        <f t="shared" si="18"/>
        <v>0</v>
      </c>
      <c r="F220" s="57">
        <f t="shared" si="18"/>
        <v>0</v>
      </c>
      <c r="G220" s="57">
        <v>0</v>
      </c>
      <c r="H220" s="57">
        <f t="shared" si="18"/>
        <v>0</v>
      </c>
      <c r="I220" s="57">
        <f t="shared" si="18"/>
        <v>0</v>
      </c>
      <c r="J220" s="57">
        <f t="shared" si="18"/>
        <v>0</v>
      </c>
      <c r="K220" s="57">
        <f t="shared" si="18"/>
        <v>0</v>
      </c>
    </row>
    <row r="221" spans="1:11" ht="75">
      <c r="A221" s="173"/>
      <c r="B221" s="156"/>
      <c r="C221" s="66" t="s">
        <v>79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</row>
    <row r="222" spans="1:11" ht="45">
      <c r="A222" s="173"/>
      <c r="B222" s="156"/>
      <c r="C222" s="65" t="s">
        <v>80</v>
      </c>
      <c r="D222" s="57">
        <f aca="true" t="shared" si="19" ref="D222:K223">D236+D243</f>
        <v>0</v>
      </c>
      <c r="E222" s="57">
        <f t="shared" si="19"/>
        <v>0</v>
      </c>
      <c r="F222" s="57">
        <f t="shared" si="19"/>
        <v>0</v>
      </c>
      <c r="G222" s="57">
        <v>0</v>
      </c>
      <c r="H222" s="57">
        <f t="shared" si="19"/>
        <v>0</v>
      </c>
      <c r="I222" s="57">
        <f t="shared" si="19"/>
        <v>0</v>
      </c>
      <c r="J222" s="57">
        <f t="shared" si="19"/>
        <v>0</v>
      </c>
      <c r="K222" s="57">
        <f t="shared" si="19"/>
        <v>0</v>
      </c>
    </row>
    <row r="223" spans="1:11" ht="45">
      <c r="A223" s="173"/>
      <c r="B223" s="157"/>
      <c r="C223" s="65" t="s">
        <v>81</v>
      </c>
      <c r="D223" s="57">
        <f t="shared" si="19"/>
        <v>0</v>
      </c>
      <c r="E223" s="57">
        <f t="shared" si="19"/>
        <v>0</v>
      </c>
      <c r="F223" s="57">
        <f t="shared" si="19"/>
        <v>0</v>
      </c>
      <c r="G223" s="57">
        <v>0</v>
      </c>
      <c r="H223" s="57">
        <f t="shared" si="19"/>
        <v>0</v>
      </c>
      <c r="I223" s="57">
        <f t="shared" si="19"/>
        <v>0</v>
      </c>
      <c r="J223" s="57">
        <f t="shared" si="19"/>
        <v>0</v>
      </c>
      <c r="K223" s="57">
        <f t="shared" si="19"/>
        <v>0</v>
      </c>
    </row>
    <row r="224" spans="1:11" ht="15">
      <c r="A224" s="173"/>
      <c r="B224" s="155" t="s">
        <v>85</v>
      </c>
      <c r="C224" s="65" t="s">
        <v>75</v>
      </c>
      <c r="D224" s="57">
        <f>D225+D227+D229+D230</f>
        <v>1700</v>
      </c>
      <c r="E224" s="57">
        <f>E225+E227+E229+E230</f>
        <v>1700</v>
      </c>
      <c r="F224" s="57">
        <f>F225+F227+F229+F230</f>
        <v>1700</v>
      </c>
      <c r="G224" s="57">
        <f>G225+G227+G229+G230</f>
        <v>1515.9</v>
      </c>
      <c r="H224" s="57">
        <f>H225+H227+H229+H230</f>
        <v>1515.9</v>
      </c>
      <c r="I224" s="62">
        <f>I225</f>
        <v>89.17058823529412</v>
      </c>
      <c r="J224" s="62">
        <f>J225</f>
        <v>89.17058823529412</v>
      </c>
      <c r="K224" s="62">
        <f>K225</f>
        <v>89.17058823529412</v>
      </c>
    </row>
    <row r="225" spans="1:11" ht="30">
      <c r="A225" s="173"/>
      <c r="B225" s="156"/>
      <c r="C225" s="65" t="s">
        <v>76</v>
      </c>
      <c r="D225" s="57">
        <f aca="true" t="shared" si="20" ref="D225:K226">D246</f>
        <v>1700</v>
      </c>
      <c r="E225" s="57">
        <f t="shared" si="20"/>
        <v>1700</v>
      </c>
      <c r="F225" s="57">
        <f t="shared" si="20"/>
        <v>1700</v>
      </c>
      <c r="G225" s="57">
        <f t="shared" si="20"/>
        <v>1515.9</v>
      </c>
      <c r="H225" s="57">
        <f t="shared" si="20"/>
        <v>1515.9</v>
      </c>
      <c r="I225" s="57">
        <f t="shared" si="20"/>
        <v>89.17058823529412</v>
      </c>
      <c r="J225" s="57">
        <f t="shared" si="20"/>
        <v>89.17058823529412</v>
      </c>
      <c r="K225" s="57">
        <f t="shared" si="20"/>
        <v>89.17058823529412</v>
      </c>
    </row>
    <row r="226" spans="1:11" ht="75">
      <c r="A226" s="173"/>
      <c r="B226" s="156"/>
      <c r="C226" s="66" t="s">
        <v>77</v>
      </c>
      <c r="D226" s="57">
        <f t="shared" si="20"/>
        <v>0</v>
      </c>
      <c r="E226" s="57">
        <f t="shared" si="20"/>
        <v>0</v>
      </c>
      <c r="F226" s="57">
        <f t="shared" si="20"/>
        <v>0</v>
      </c>
      <c r="G226" s="57">
        <v>0</v>
      </c>
      <c r="H226" s="57">
        <f t="shared" si="20"/>
        <v>0</v>
      </c>
      <c r="I226" s="57">
        <f t="shared" si="20"/>
        <v>0</v>
      </c>
      <c r="J226" s="57">
        <f t="shared" si="20"/>
        <v>0</v>
      </c>
      <c r="K226" s="57">
        <f t="shared" si="20"/>
        <v>0</v>
      </c>
    </row>
    <row r="227" spans="1:11" ht="45">
      <c r="A227" s="173"/>
      <c r="B227" s="156"/>
      <c r="C227" s="65" t="s">
        <v>78</v>
      </c>
      <c r="D227" s="57">
        <f>D241+D248</f>
        <v>0</v>
      </c>
      <c r="E227" s="57">
        <f>E241+E248</f>
        <v>0</v>
      </c>
      <c r="F227" s="57">
        <f>F241+F248</f>
        <v>0</v>
      </c>
      <c r="G227" s="57">
        <v>0</v>
      </c>
      <c r="H227" s="57">
        <f>H241+H248</f>
        <v>0</v>
      </c>
      <c r="I227" s="57">
        <f>I241+I248</f>
        <v>0</v>
      </c>
      <c r="J227" s="57">
        <f>J241+J248</f>
        <v>0</v>
      </c>
      <c r="K227" s="57">
        <f>K241+K248</f>
        <v>0</v>
      </c>
    </row>
    <row r="228" spans="1:11" ht="75">
      <c r="A228" s="173"/>
      <c r="B228" s="156"/>
      <c r="C228" s="66" t="s">
        <v>79</v>
      </c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</row>
    <row r="229" spans="1:11" ht="45">
      <c r="A229" s="173"/>
      <c r="B229" s="156"/>
      <c r="C229" s="65" t="s">
        <v>80</v>
      </c>
      <c r="D229" s="57">
        <f aca="true" t="shared" si="21" ref="D229:K230">D243+D250</f>
        <v>0</v>
      </c>
      <c r="E229" s="57">
        <f t="shared" si="21"/>
        <v>0</v>
      </c>
      <c r="F229" s="57">
        <f t="shared" si="21"/>
        <v>0</v>
      </c>
      <c r="G229" s="57">
        <v>0</v>
      </c>
      <c r="H229" s="57">
        <f t="shared" si="21"/>
        <v>0</v>
      </c>
      <c r="I229" s="57">
        <f t="shared" si="21"/>
        <v>0</v>
      </c>
      <c r="J229" s="57">
        <f t="shared" si="21"/>
        <v>0</v>
      </c>
      <c r="K229" s="57">
        <f t="shared" si="21"/>
        <v>0</v>
      </c>
    </row>
    <row r="230" spans="1:11" ht="45">
      <c r="A230" s="174"/>
      <c r="B230" s="157"/>
      <c r="C230" s="65" t="s">
        <v>81</v>
      </c>
      <c r="D230" s="57">
        <f t="shared" si="21"/>
        <v>0</v>
      </c>
      <c r="E230" s="57">
        <f t="shared" si="21"/>
        <v>0</v>
      </c>
      <c r="F230" s="57">
        <f t="shared" si="21"/>
        <v>0</v>
      </c>
      <c r="G230" s="57">
        <v>0</v>
      </c>
      <c r="H230" s="57">
        <f t="shared" si="21"/>
        <v>0</v>
      </c>
      <c r="I230" s="57">
        <f t="shared" si="21"/>
        <v>0</v>
      </c>
      <c r="J230" s="57">
        <f t="shared" si="21"/>
        <v>0</v>
      </c>
      <c r="K230" s="57">
        <f t="shared" si="21"/>
        <v>0</v>
      </c>
    </row>
    <row r="231" spans="1:11" ht="15">
      <c r="A231" s="163" t="s">
        <v>112</v>
      </c>
      <c r="B231" s="155" t="s">
        <v>83</v>
      </c>
      <c r="C231" s="65" t="s">
        <v>75</v>
      </c>
      <c r="D231" s="57">
        <f aca="true" t="shared" si="22" ref="D231:K231">D232+D234+D236+D237</f>
        <v>0</v>
      </c>
      <c r="E231" s="57">
        <f t="shared" si="22"/>
        <v>0</v>
      </c>
      <c r="F231" s="57">
        <f t="shared" si="22"/>
        <v>0</v>
      </c>
      <c r="G231" s="57">
        <f t="shared" si="22"/>
        <v>0</v>
      </c>
      <c r="H231" s="57">
        <f t="shared" si="22"/>
        <v>0</v>
      </c>
      <c r="I231" s="57">
        <f t="shared" si="22"/>
        <v>0</v>
      </c>
      <c r="J231" s="57">
        <f t="shared" si="22"/>
        <v>0</v>
      </c>
      <c r="K231" s="57">
        <f t="shared" si="22"/>
        <v>0</v>
      </c>
    </row>
    <row r="232" spans="1:11" ht="30">
      <c r="A232" s="164"/>
      <c r="B232" s="156"/>
      <c r="C232" s="65" t="s">
        <v>76</v>
      </c>
      <c r="D232" s="57">
        <v>0</v>
      </c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</row>
    <row r="233" spans="1:11" ht="75">
      <c r="A233" s="164"/>
      <c r="B233" s="156"/>
      <c r="C233" s="66" t="s">
        <v>77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</row>
    <row r="234" spans="1:11" ht="45">
      <c r="A234" s="164"/>
      <c r="B234" s="156"/>
      <c r="C234" s="65" t="s">
        <v>78</v>
      </c>
      <c r="D234" s="57">
        <v>0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</row>
    <row r="235" spans="1:11" ht="75">
      <c r="A235" s="164"/>
      <c r="B235" s="156"/>
      <c r="C235" s="66" t="s">
        <v>79</v>
      </c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</row>
    <row r="236" spans="1:11" ht="45">
      <c r="A236" s="164"/>
      <c r="B236" s="156"/>
      <c r="C236" s="65" t="s">
        <v>80</v>
      </c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</row>
    <row r="237" spans="1:11" ht="45">
      <c r="A237" s="165"/>
      <c r="B237" s="157"/>
      <c r="C237" s="65" t="s">
        <v>81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</row>
    <row r="238" spans="1:11" ht="15">
      <c r="A238" s="187" t="s">
        <v>113</v>
      </c>
      <c r="B238" s="155" t="s">
        <v>83</v>
      </c>
      <c r="C238" s="64" t="s">
        <v>75</v>
      </c>
      <c r="D238" s="54">
        <f>D239+D241+D243+D244</f>
        <v>100</v>
      </c>
      <c r="E238" s="54">
        <f>E239+E241+E243+E244</f>
        <v>100</v>
      </c>
      <c r="F238" s="54">
        <f>F239+F241+F243+F244</f>
        <v>90</v>
      </c>
      <c r="G238" s="54">
        <f>G239+G241+G243+G244</f>
        <v>0</v>
      </c>
      <c r="H238" s="54">
        <f>H239+H241+H243+H244</f>
        <v>0</v>
      </c>
      <c r="I238" s="55">
        <f>G238/D238*100</f>
        <v>0</v>
      </c>
      <c r="J238" s="55">
        <f>G238/E238*100</f>
        <v>0</v>
      </c>
      <c r="K238" s="55">
        <f>G238/F238*100</f>
        <v>0</v>
      </c>
    </row>
    <row r="239" spans="1:11" ht="30">
      <c r="A239" s="188"/>
      <c r="B239" s="156"/>
      <c r="C239" s="65" t="s">
        <v>76</v>
      </c>
      <c r="D239" s="57">
        <v>100</v>
      </c>
      <c r="E239" s="57">
        <v>100</v>
      </c>
      <c r="F239" s="57">
        <v>90</v>
      </c>
      <c r="G239" s="57">
        <v>0</v>
      </c>
      <c r="H239" s="57">
        <v>0</v>
      </c>
      <c r="I239" s="62">
        <f>G239/D239*100</f>
        <v>0</v>
      </c>
      <c r="J239" s="62">
        <f>G239/E239*100</f>
        <v>0</v>
      </c>
      <c r="K239" s="62">
        <f>G239/F239*100</f>
        <v>0</v>
      </c>
    </row>
    <row r="240" spans="1:11" ht="75">
      <c r="A240" s="188"/>
      <c r="B240" s="156"/>
      <c r="C240" s="66" t="s">
        <v>77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</row>
    <row r="241" spans="1:11" ht="45">
      <c r="A241" s="188"/>
      <c r="B241" s="156"/>
      <c r="C241" s="65" t="s">
        <v>78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</row>
    <row r="242" spans="1:11" ht="75">
      <c r="A242" s="188"/>
      <c r="B242" s="156"/>
      <c r="C242" s="66" t="s">
        <v>79</v>
      </c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</row>
    <row r="243" spans="1:11" ht="45">
      <c r="A243" s="188"/>
      <c r="B243" s="156"/>
      <c r="C243" s="65" t="s">
        <v>80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</row>
    <row r="244" spans="1:11" ht="45">
      <c r="A244" s="188"/>
      <c r="B244" s="157"/>
      <c r="C244" s="65" t="s">
        <v>81</v>
      </c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</row>
    <row r="245" spans="1:11" ht="15">
      <c r="A245" s="188"/>
      <c r="B245" s="155" t="s">
        <v>85</v>
      </c>
      <c r="C245" s="65" t="s">
        <v>75</v>
      </c>
      <c r="D245" s="57">
        <f aca="true" t="shared" si="23" ref="D245:K245">D246+D248+D250+D251</f>
        <v>1700</v>
      </c>
      <c r="E245" s="57">
        <f t="shared" si="23"/>
        <v>1700</v>
      </c>
      <c r="F245" s="57">
        <f t="shared" si="23"/>
        <v>1700</v>
      </c>
      <c r="G245" s="57">
        <f t="shared" si="23"/>
        <v>1515.9</v>
      </c>
      <c r="H245" s="57">
        <f t="shared" si="23"/>
        <v>1515.9</v>
      </c>
      <c r="I245" s="57">
        <f t="shared" si="23"/>
        <v>89.17058823529412</v>
      </c>
      <c r="J245" s="57">
        <f t="shared" si="23"/>
        <v>89.17058823529412</v>
      </c>
      <c r="K245" s="57">
        <f t="shared" si="23"/>
        <v>89.17058823529412</v>
      </c>
    </row>
    <row r="246" spans="1:11" ht="30">
      <c r="A246" s="188"/>
      <c r="B246" s="156"/>
      <c r="C246" s="65" t="s">
        <v>76</v>
      </c>
      <c r="D246" s="57">
        <v>1700</v>
      </c>
      <c r="E246" s="57">
        <v>1700</v>
      </c>
      <c r="F246" s="57">
        <v>1700</v>
      </c>
      <c r="G246" s="57">
        <v>1515.9</v>
      </c>
      <c r="H246" s="57">
        <v>1515.9</v>
      </c>
      <c r="I246" s="57">
        <f>G246/D246*100</f>
        <v>89.17058823529412</v>
      </c>
      <c r="J246" s="57">
        <f>G246/E246*100</f>
        <v>89.17058823529412</v>
      </c>
      <c r="K246" s="57">
        <f>G246/F246*100</f>
        <v>89.17058823529412</v>
      </c>
    </row>
    <row r="247" spans="1:11" ht="75">
      <c r="A247" s="188"/>
      <c r="B247" s="156"/>
      <c r="C247" s="66" t="s">
        <v>77</v>
      </c>
      <c r="D247" s="57">
        <v>0</v>
      </c>
      <c r="E247" s="57">
        <v>0</v>
      </c>
      <c r="F247" s="57">
        <v>0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</row>
    <row r="248" spans="1:11" ht="45">
      <c r="A248" s="188"/>
      <c r="B248" s="156"/>
      <c r="C248" s="65" t="s">
        <v>78</v>
      </c>
      <c r="D248" s="57">
        <v>0</v>
      </c>
      <c r="E248" s="57">
        <v>0</v>
      </c>
      <c r="F248" s="57">
        <v>0</v>
      </c>
      <c r="G248" s="57">
        <v>0</v>
      </c>
      <c r="H248" s="57">
        <v>0</v>
      </c>
      <c r="I248" s="57">
        <v>0</v>
      </c>
      <c r="J248" s="57">
        <v>0</v>
      </c>
      <c r="K248" s="57">
        <v>0</v>
      </c>
    </row>
    <row r="249" spans="1:11" ht="75">
      <c r="A249" s="188"/>
      <c r="B249" s="156"/>
      <c r="C249" s="66" t="s">
        <v>79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</row>
    <row r="250" spans="1:11" ht="45">
      <c r="A250" s="188"/>
      <c r="B250" s="156"/>
      <c r="C250" s="65" t="s">
        <v>80</v>
      </c>
      <c r="D250" s="57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</row>
    <row r="251" spans="1:11" ht="45">
      <c r="A251" s="189"/>
      <c r="B251" s="157"/>
      <c r="C251" s="65" t="s">
        <v>81</v>
      </c>
      <c r="D251" s="57">
        <v>0</v>
      </c>
      <c r="E251" s="57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0</v>
      </c>
      <c r="K251" s="57">
        <v>0</v>
      </c>
    </row>
    <row r="252" spans="1:11" ht="15">
      <c r="A252" s="172" t="s">
        <v>114</v>
      </c>
      <c r="B252" s="155" t="s">
        <v>115</v>
      </c>
      <c r="C252" s="64" t="s">
        <v>75</v>
      </c>
      <c r="D252" s="54">
        <f>D253+D255+D257+D258</f>
        <v>721229.7</v>
      </c>
      <c r="E252" s="54">
        <f>E253+E255+E257+E258</f>
        <v>727628.3</v>
      </c>
      <c r="F252" s="54">
        <f>F253+F255+F257+F258</f>
        <v>722628.3</v>
      </c>
      <c r="G252" s="54">
        <f>G253+G255+G257+G258</f>
        <v>529551.4999999999</v>
      </c>
      <c r="H252" s="54">
        <f>H253+H255+H257+H258</f>
        <v>529551.4999999999</v>
      </c>
      <c r="I252" s="55">
        <f>G252/D252*100</f>
        <v>73.42341836449607</v>
      </c>
      <c r="J252" s="55">
        <f>G252/E252*100</f>
        <v>72.77774929864601</v>
      </c>
      <c r="K252" s="55">
        <f>G252/F252*100</f>
        <v>73.28131212132155</v>
      </c>
    </row>
    <row r="253" spans="1:11" ht="30">
      <c r="A253" s="173"/>
      <c r="B253" s="156"/>
      <c r="C253" s="65" t="s">
        <v>76</v>
      </c>
      <c r="D253" s="57">
        <f aca="true" t="shared" si="24" ref="D253:H258">D260+D274+D281+D288+D295</f>
        <v>721229.7</v>
      </c>
      <c r="E253" s="57">
        <f t="shared" si="24"/>
        <v>727628.3</v>
      </c>
      <c r="F253" s="57">
        <f t="shared" si="24"/>
        <v>722628.3</v>
      </c>
      <c r="G253" s="57">
        <f t="shared" si="24"/>
        <v>529551.4999999999</v>
      </c>
      <c r="H253" s="57">
        <f t="shared" si="24"/>
        <v>529551.4999999999</v>
      </c>
      <c r="I253" s="62">
        <f>G253/D253*100</f>
        <v>73.42341836449607</v>
      </c>
      <c r="J253" s="62">
        <f>G253/E253*100</f>
        <v>72.77774929864601</v>
      </c>
      <c r="K253" s="62">
        <f>G253/F253*100</f>
        <v>73.28131212132155</v>
      </c>
    </row>
    <row r="254" spans="1:11" ht="75">
      <c r="A254" s="173"/>
      <c r="B254" s="156"/>
      <c r="C254" s="66" t="s">
        <v>77</v>
      </c>
      <c r="D254" s="57">
        <f t="shared" si="24"/>
        <v>0</v>
      </c>
      <c r="E254" s="57">
        <f t="shared" si="24"/>
        <v>0</v>
      </c>
      <c r="F254" s="57">
        <f t="shared" si="24"/>
        <v>0</v>
      </c>
      <c r="G254" s="57">
        <f t="shared" si="24"/>
        <v>0</v>
      </c>
      <c r="H254" s="57">
        <f t="shared" si="24"/>
        <v>0</v>
      </c>
      <c r="I254" s="62">
        <v>0</v>
      </c>
      <c r="J254" s="62">
        <v>0</v>
      </c>
      <c r="K254" s="62">
        <v>0</v>
      </c>
    </row>
    <row r="255" spans="1:11" ht="45">
      <c r="A255" s="173"/>
      <c r="B255" s="156"/>
      <c r="C255" s="65" t="s">
        <v>78</v>
      </c>
      <c r="D255" s="57">
        <f t="shared" si="24"/>
        <v>0</v>
      </c>
      <c r="E255" s="57">
        <f t="shared" si="24"/>
        <v>0</v>
      </c>
      <c r="F255" s="57">
        <f t="shared" si="24"/>
        <v>0</v>
      </c>
      <c r="G255" s="57">
        <f t="shared" si="24"/>
        <v>0</v>
      </c>
      <c r="H255" s="57">
        <f t="shared" si="24"/>
        <v>0</v>
      </c>
      <c r="I255" s="62">
        <v>0</v>
      </c>
      <c r="J255" s="62">
        <v>0</v>
      </c>
      <c r="K255" s="62">
        <v>0</v>
      </c>
    </row>
    <row r="256" spans="1:11" ht="75">
      <c r="A256" s="173"/>
      <c r="B256" s="156"/>
      <c r="C256" s="66" t="s">
        <v>79</v>
      </c>
      <c r="D256" s="57">
        <f t="shared" si="24"/>
        <v>0</v>
      </c>
      <c r="E256" s="57">
        <f t="shared" si="24"/>
        <v>0</v>
      </c>
      <c r="F256" s="57">
        <f t="shared" si="24"/>
        <v>0</v>
      </c>
      <c r="G256" s="57">
        <f t="shared" si="24"/>
        <v>0</v>
      </c>
      <c r="H256" s="57">
        <f t="shared" si="24"/>
        <v>0</v>
      </c>
      <c r="I256" s="55">
        <v>0</v>
      </c>
      <c r="J256" s="55">
        <v>0</v>
      </c>
      <c r="K256" s="55">
        <v>0</v>
      </c>
    </row>
    <row r="257" spans="1:11" ht="45">
      <c r="A257" s="173"/>
      <c r="B257" s="156"/>
      <c r="C257" s="65" t="s">
        <v>80</v>
      </c>
      <c r="D257" s="57">
        <f t="shared" si="24"/>
        <v>0</v>
      </c>
      <c r="E257" s="57">
        <f t="shared" si="24"/>
        <v>0</v>
      </c>
      <c r="F257" s="57">
        <f t="shared" si="24"/>
        <v>0</v>
      </c>
      <c r="G257" s="57">
        <f t="shared" si="24"/>
        <v>0</v>
      </c>
      <c r="H257" s="57">
        <f t="shared" si="24"/>
        <v>0</v>
      </c>
      <c r="I257" s="57">
        <v>0</v>
      </c>
      <c r="J257" s="57">
        <v>0</v>
      </c>
      <c r="K257" s="57">
        <v>0</v>
      </c>
    </row>
    <row r="258" spans="1:11" ht="45">
      <c r="A258" s="173"/>
      <c r="B258" s="157"/>
      <c r="C258" s="65" t="s">
        <v>81</v>
      </c>
      <c r="D258" s="57">
        <f t="shared" si="24"/>
        <v>0</v>
      </c>
      <c r="E258" s="57">
        <f t="shared" si="24"/>
        <v>0</v>
      </c>
      <c r="F258" s="57">
        <f t="shared" si="24"/>
        <v>0</v>
      </c>
      <c r="G258" s="57">
        <f t="shared" si="24"/>
        <v>0</v>
      </c>
      <c r="H258" s="57">
        <f t="shared" si="24"/>
        <v>0</v>
      </c>
      <c r="I258" s="57">
        <v>0</v>
      </c>
      <c r="J258" s="57">
        <v>0</v>
      </c>
      <c r="K258" s="57">
        <v>0</v>
      </c>
    </row>
    <row r="259" spans="1:11" s="69" customFormat="1" ht="15">
      <c r="A259" s="187" t="s">
        <v>116</v>
      </c>
      <c r="B259" s="155" t="s">
        <v>91</v>
      </c>
      <c r="C259" s="64" t="s">
        <v>75</v>
      </c>
      <c r="D259" s="54">
        <f>D260+D262+D264+D265</f>
        <v>0</v>
      </c>
      <c r="E259" s="54">
        <f>E260+E262+E264+E265</f>
        <v>0</v>
      </c>
      <c r="F259" s="54">
        <f>F260+F262+F264+F265</f>
        <v>0</v>
      </c>
      <c r="G259" s="54">
        <f>G260+G262+G264+G265</f>
        <v>0</v>
      </c>
      <c r="H259" s="54">
        <f>H260+H262+H264+H265</f>
        <v>0</v>
      </c>
      <c r="I259" s="57">
        <v>0</v>
      </c>
      <c r="J259" s="57">
        <v>0</v>
      </c>
      <c r="K259" s="57">
        <v>0</v>
      </c>
    </row>
    <row r="260" spans="1:11" s="69" customFormat="1" ht="30">
      <c r="A260" s="188"/>
      <c r="B260" s="156"/>
      <c r="C260" s="65" t="s">
        <v>76</v>
      </c>
      <c r="D260" s="57">
        <v>0</v>
      </c>
      <c r="E260" s="57">
        <v>0</v>
      </c>
      <c r="F260" s="57">
        <v>0</v>
      </c>
      <c r="G260" s="57">
        <v>0</v>
      </c>
      <c r="H260" s="57">
        <v>0</v>
      </c>
      <c r="I260" s="57">
        <v>0</v>
      </c>
      <c r="J260" s="57">
        <v>0</v>
      </c>
      <c r="K260" s="57">
        <v>0</v>
      </c>
    </row>
    <row r="261" spans="1:11" s="69" customFormat="1" ht="75">
      <c r="A261" s="188"/>
      <c r="B261" s="156"/>
      <c r="C261" s="66" t="s">
        <v>77</v>
      </c>
      <c r="D261" s="57">
        <f>D260</f>
        <v>0</v>
      </c>
      <c r="E261" s="57">
        <f>E260</f>
        <v>0</v>
      </c>
      <c r="F261" s="57">
        <f>F260</f>
        <v>0</v>
      </c>
      <c r="G261" s="57">
        <f>G260</f>
        <v>0</v>
      </c>
      <c r="H261" s="57">
        <f>H260</f>
        <v>0</v>
      </c>
      <c r="I261" s="57">
        <v>0</v>
      </c>
      <c r="J261" s="57">
        <v>0</v>
      </c>
      <c r="K261" s="57">
        <v>0</v>
      </c>
    </row>
    <row r="262" spans="1:11" s="69" customFormat="1" ht="45">
      <c r="A262" s="188"/>
      <c r="B262" s="156"/>
      <c r="C262" s="65" t="s">
        <v>78</v>
      </c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</row>
    <row r="263" spans="1:11" s="69" customFormat="1" ht="75">
      <c r="A263" s="188"/>
      <c r="B263" s="156"/>
      <c r="C263" s="66" t="s">
        <v>79</v>
      </c>
      <c r="D263" s="57">
        <f>D262</f>
        <v>0</v>
      </c>
      <c r="E263" s="57">
        <f>E262</f>
        <v>0</v>
      </c>
      <c r="F263" s="57">
        <f>F262</f>
        <v>0</v>
      </c>
      <c r="G263" s="57">
        <f>G262</f>
        <v>0</v>
      </c>
      <c r="H263" s="57">
        <f>H262</f>
        <v>0</v>
      </c>
      <c r="I263" s="57">
        <v>0</v>
      </c>
      <c r="J263" s="57">
        <v>0</v>
      </c>
      <c r="K263" s="57">
        <v>0</v>
      </c>
    </row>
    <row r="264" spans="1:11" s="69" customFormat="1" ht="45">
      <c r="A264" s="188"/>
      <c r="B264" s="156"/>
      <c r="C264" s="65" t="s">
        <v>80</v>
      </c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</row>
    <row r="265" spans="1:11" s="69" customFormat="1" ht="45">
      <c r="A265" s="188"/>
      <c r="B265" s="157"/>
      <c r="C265" s="65" t="s">
        <v>81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</row>
    <row r="266" spans="1:11" s="69" customFormat="1" ht="15">
      <c r="A266" s="188"/>
      <c r="B266" s="155" t="s">
        <v>85</v>
      </c>
      <c r="C266" s="65" t="s">
        <v>75</v>
      </c>
      <c r="D266" s="57">
        <f aca="true" t="shared" si="25" ref="D266:K266">D267+D269+D271+D272</f>
        <v>0</v>
      </c>
      <c r="E266" s="57">
        <f t="shared" si="25"/>
        <v>0</v>
      </c>
      <c r="F266" s="57">
        <f t="shared" si="25"/>
        <v>0</v>
      </c>
      <c r="G266" s="57">
        <f t="shared" si="25"/>
        <v>0</v>
      </c>
      <c r="H266" s="57">
        <f t="shared" si="25"/>
        <v>0</v>
      </c>
      <c r="I266" s="57">
        <f t="shared" si="25"/>
        <v>0</v>
      </c>
      <c r="J266" s="57">
        <f t="shared" si="25"/>
        <v>0</v>
      </c>
      <c r="K266" s="57">
        <f t="shared" si="25"/>
        <v>0</v>
      </c>
    </row>
    <row r="267" spans="1:11" s="69" customFormat="1" ht="30">
      <c r="A267" s="188"/>
      <c r="B267" s="156"/>
      <c r="C267" s="65" t="s">
        <v>76</v>
      </c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</row>
    <row r="268" spans="1:11" s="69" customFormat="1" ht="75">
      <c r="A268" s="188"/>
      <c r="B268" s="156"/>
      <c r="C268" s="66" t="s">
        <v>77</v>
      </c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57">
        <v>0</v>
      </c>
      <c r="K268" s="57">
        <v>0</v>
      </c>
    </row>
    <row r="269" spans="1:11" s="69" customFormat="1" ht="45">
      <c r="A269" s="188"/>
      <c r="B269" s="156"/>
      <c r="C269" s="65" t="s">
        <v>78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</row>
    <row r="270" spans="1:11" s="69" customFormat="1" ht="75">
      <c r="A270" s="188"/>
      <c r="B270" s="156"/>
      <c r="C270" s="66" t="s">
        <v>79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</row>
    <row r="271" spans="1:11" s="69" customFormat="1" ht="45">
      <c r="A271" s="188"/>
      <c r="B271" s="156"/>
      <c r="C271" s="65" t="s">
        <v>80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</row>
    <row r="272" spans="1:11" s="69" customFormat="1" ht="45">
      <c r="A272" s="189"/>
      <c r="B272" s="157"/>
      <c r="C272" s="65" t="s">
        <v>81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</row>
    <row r="273" spans="1:11" ht="15">
      <c r="A273" s="163" t="s">
        <v>117</v>
      </c>
      <c r="B273" s="155" t="s">
        <v>118</v>
      </c>
      <c r="C273" s="64" t="s">
        <v>75</v>
      </c>
      <c r="D273" s="54">
        <f>D274+D276+D278+D279</f>
        <v>716183.3999999999</v>
      </c>
      <c r="E273" s="54">
        <f>E274+E276+E278+E279</f>
        <v>722582</v>
      </c>
      <c r="F273" s="54">
        <f>F274+F276+F278+F279</f>
        <v>717582</v>
      </c>
      <c r="G273" s="54">
        <f>G274+G276+G278+G279</f>
        <v>526000.2</v>
      </c>
      <c r="H273" s="54">
        <f>H274+H276+H278+H279</f>
        <v>526000.2</v>
      </c>
      <c r="I273" s="55">
        <f>G273/D273*100</f>
        <v>73.4449025207789</v>
      </c>
      <c r="J273" s="55">
        <f>G273/E273*100</f>
        <v>72.79453404596295</v>
      </c>
      <c r="K273" s="55">
        <f>G273/F273*100</f>
        <v>73.30175506074566</v>
      </c>
    </row>
    <row r="274" spans="1:11" ht="30">
      <c r="A274" s="164"/>
      <c r="B274" s="156"/>
      <c r="C274" s="65" t="s">
        <v>76</v>
      </c>
      <c r="D274" s="57">
        <f>711797.2+4386.2</f>
        <v>716183.3999999999</v>
      </c>
      <c r="E274" s="57">
        <f>716183.4+5000+1398.6</f>
        <v>722582</v>
      </c>
      <c r="F274" s="57">
        <f>705056+12526</f>
        <v>717582</v>
      </c>
      <c r="G274" s="57">
        <v>526000.2</v>
      </c>
      <c r="H274" s="57">
        <v>526000.2</v>
      </c>
      <c r="I274" s="62">
        <f>G274/D274*100</f>
        <v>73.4449025207789</v>
      </c>
      <c r="J274" s="62">
        <f>G274/E274*100</f>
        <v>72.79453404596295</v>
      </c>
      <c r="K274" s="62">
        <f>G274/F274*100</f>
        <v>73.30175506074566</v>
      </c>
    </row>
    <row r="275" spans="1:11" ht="75">
      <c r="A275" s="164"/>
      <c r="B275" s="156"/>
      <c r="C275" s="66" t="s">
        <v>77</v>
      </c>
      <c r="D275" s="57">
        <v>0</v>
      </c>
      <c r="E275" s="57">
        <v>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</row>
    <row r="276" spans="1:11" ht="45">
      <c r="A276" s="164"/>
      <c r="B276" s="156"/>
      <c r="C276" s="65" t="s">
        <v>78</v>
      </c>
      <c r="D276" s="57">
        <v>0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</row>
    <row r="277" spans="1:11" ht="75">
      <c r="A277" s="164"/>
      <c r="B277" s="156"/>
      <c r="C277" s="66" t="s">
        <v>79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</row>
    <row r="278" spans="1:11" ht="45">
      <c r="A278" s="164"/>
      <c r="B278" s="156"/>
      <c r="C278" s="65" t="s">
        <v>80</v>
      </c>
      <c r="D278" s="57">
        <v>0</v>
      </c>
      <c r="E278" s="57">
        <v>0</v>
      </c>
      <c r="F278" s="57">
        <v>0</v>
      </c>
      <c r="G278" s="57">
        <v>0</v>
      </c>
      <c r="H278" s="57">
        <v>0</v>
      </c>
      <c r="I278" s="57">
        <v>0</v>
      </c>
      <c r="J278" s="57">
        <v>0</v>
      </c>
      <c r="K278" s="57">
        <v>0</v>
      </c>
    </row>
    <row r="279" spans="1:11" ht="45">
      <c r="A279" s="165"/>
      <c r="B279" s="157"/>
      <c r="C279" s="65" t="s">
        <v>81</v>
      </c>
      <c r="D279" s="57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</row>
    <row r="280" spans="1:11" ht="15">
      <c r="A280" s="163" t="s">
        <v>119</v>
      </c>
      <c r="B280" s="155" t="s">
        <v>83</v>
      </c>
      <c r="C280" s="64" t="s">
        <v>75</v>
      </c>
      <c r="D280" s="54">
        <f>D281+D283+D285+D286</f>
        <v>534.4</v>
      </c>
      <c r="E280" s="54">
        <f>E281+E283+E285+E286</f>
        <v>534.4</v>
      </c>
      <c r="F280" s="54">
        <f>F281+F283+F285+F286</f>
        <v>534.4</v>
      </c>
      <c r="G280" s="54">
        <f>G281+G283+G285+G286</f>
        <v>241.2</v>
      </c>
      <c r="H280" s="54">
        <f>H281+H283+H285+H286</f>
        <v>241.2</v>
      </c>
      <c r="I280" s="55">
        <f>G280/D280*100</f>
        <v>45.134730538922156</v>
      </c>
      <c r="J280" s="55">
        <f>G280/E280*100</f>
        <v>45.134730538922156</v>
      </c>
      <c r="K280" s="55">
        <f>G280/F280*100</f>
        <v>45.134730538922156</v>
      </c>
    </row>
    <row r="281" spans="1:11" ht="30">
      <c r="A281" s="164"/>
      <c r="B281" s="156"/>
      <c r="C281" s="65" t="s">
        <v>76</v>
      </c>
      <c r="D281" s="57">
        <v>534.4</v>
      </c>
      <c r="E281" s="57">
        <v>534.4</v>
      </c>
      <c r="F281" s="57">
        <v>534.4</v>
      </c>
      <c r="G281" s="57">
        <v>241.2</v>
      </c>
      <c r="H281" s="57">
        <v>241.2</v>
      </c>
      <c r="I281" s="62">
        <f>G281/D281*100</f>
        <v>45.134730538922156</v>
      </c>
      <c r="J281" s="62">
        <f>G281/E281*100</f>
        <v>45.134730538922156</v>
      </c>
      <c r="K281" s="62">
        <f>G281/F281*100</f>
        <v>45.134730538922156</v>
      </c>
    </row>
    <row r="282" spans="1:11" ht="75">
      <c r="A282" s="164"/>
      <c r="B282" s="156"/>
      <c r="C282" s="66" t="s">
        <v>77</v>
      </c>
      <c r="D282" s="57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</row>
    <row r="283" spans="1:11" ht="45">
      <c r="A283" s="164"/>
      <c r="B283" s="156"/>
      <c r="C283" s="65" t="s">
        <v>78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</row>
    <row r="284" spans="1:11" ht="75">
      <c r="A284" s="164"/>
      <c r="B284" s="156"/>
      <c r="C284" s="66" t="s">
        <v>79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0</v>
      </c>
    </row>
    <row r="285" spans="1:11" ht="45">
      <c r="A285" s="164"/>
      <c r="B285" s="156"/>
      <c r="C285" s="65" t="s">
        <v>80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</row>
    <row r="286" spans="1:11" ht="45">
      <c r="A286" s="165"/>
      <c r="B286" s="157"/>
      <c r="C286" s="65" t="s">
        <v>81</v>
      </c>
      <c r="D286" s="57">
        <v>0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7">
        <v>0</v>
      </c>
      <c r="K286" s="57">
        <v>0</v>
      </c>
    </row>
    <row r="287" spans="1:11" ht="15">
      <c r="A287" s="163" t="s">
        <v>120</v>
      </c>
      <c r="B287" s="155" t="s">
        <v>83</v>
      </c>
      <c r="C287" s="64" t="s">
        <v>75</v>
      </c>
      <c r="D287" s="54">
        <f>D288+D290+D292+D293</f>
        <v>3011.9</v>
      </c>
      <c r="E287" s="54">
        <f>E288+E290+E292+E293</f>
        <v>3011.9</v>
      </c>
      <c r="F287" s="54">
        <f>F288+F290+F292+F293</f>
        <v>3011.9</v>
      </c>
      <c r="G287" s="54">
        <f>G288+G290+G292+G293</f>
        <v>1960.1</v>
      </c>
      <c r="H287" s="54">
        <f>H288+H290+H292+H293</f>
        <v>1960.1</v>
      </c>
      <c r="I287" s="55">
        <f>G287/D287*100</f>
        <v>65.07852186327567</v>
      </c>
      <c r="J287" s="55">
        <f>G287/E287*100</f>
        <v>65.07852186327567</v>
      </c>
      <c r="K287" s="55">
        <f>G287/F287*100</f>
        <v>65.07852186327567</v>
      </c>
    </row>
    <row r="288" spans="1:11" ht="30">
      <c r="A288" s="164"/>
      <c r="B288" s="156"/>
      <c r="C288" s="65" t="s">
        <v>76</v>
      </c>
      <c r="D288" s="57">
        <v>3011.9</v>
      </c>
      <c r="E288" s="57">
        <v>3011.9</v>
      </c>
      <c r="F288" s="57">
        <v>3011.9</v>
      </c>
      <c r="G288" s="57">
        <v>1960.1</v>
      </c>
      <c r="H288" s="57">
        <v>1960.1</v>
      </c>
      <c r="I288" s="62">
        <f>G288/D288*100</f>
        <v>65.07852186327567</v>
      </c>
      <c r="J288" s="62">
        <f>G288/E288*100</f>
        <v>65.07852186327567</v>
      </c>
      <c r="K288" s="62">
        <f>G288/F288*100</f>
        <v>65.07852186327567</v>
      </c>
    </row>
    <row r="289" spans="1:11" ht="75">
      <c r="A289" s="164"/>
      <c r="B289" s="156"/>
      <c r="C289" s="66" t="s">
        <v>77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</row>
    <row r="290" spans="1:11" ht="45">
      <c r="A290" s="164"/>
      <c r="B290" s="156"/>
      <c r="C290" s="65" t="s">
        <v>78</v>
      </c>
      <c r="D290" s="57">
        <v>0</v>
      </c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</row>
    <row r="291" spans="1:11" ht="75">
      <c r="A291" s="164"/>
      <c r="B291" s="156"/>
      <c r="C291" s="66" t="s">
        <v>79</v>
      </c>
      <c r="D291" s="57">
        <v>0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</row>
    <row r="292" spans="1:11" ht="45">
      <c r="A292" s="164"/>
      <c r="B292" s="156"/>
      <c r="C292" s="65" t="s">
        <v>80</v>
      </c>
      <c r="D292" s="57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</row>
    <row r="293" spans="1:11" ht="45">
      <c r="A293" s="165"/>
      <c r="B293" s="157"/>
      <c r="C293" s="65" t="s">
        <v>81</v>
      </c>
      <c r="D293" s="57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  <c r="K293" s="57">
        <v>0</v>
      </c>
    </row>
    <row r="294" spans="1:11" s="69" customFormat="1" ht="15">
      <c r="A294" s="161" t="s">
        <v>121</v>
      </c>
      <c r="B294" s="155" t="s">
        <v>91</v>
      </c>
      <c r="C294" s="64" t="s">
        <v>75</v>
      </c>
      <c r="D294" s="54">
        <f>D295+D297+D299+D300</f>
        <v>1500</v>
      </c>
      <c r="E294" s="54">
        <f>E295+E297+E299+E300</f>
        <v>1500</v>
      </c>
      <c r="F294" s="54">
        <f>F295+F297+F299+F300</f>
        <v>1500</v>
      </c>
      <c r="G294" s="54">
        <f>G295+G297+G299+G300</f>
        <v>1350</v>
      </c>
      <c r="H294" s="54">
        <f>H295+H297+H299+H300</f>
        <v>1350</v>
      </c>
      <c r="I294" s="55">
        <f>G294/D294*100</f>
        <v>90</v>
      </c>
      <c r="J294" s="55">
        <f>G294/E294*100</f>
        <v>90</v>
      </c>
      <c r="K294" s="55">
        <f>G294/F294*100</f>
        <v>90</v>
      </c>
    </row>
    <row r="295" spans="1:11" s="69" customFormat="1" ht="30">
      <c r="A295" s="162"/>
      <c r="B295" s="156"/>
      <c r="C295" s="65" t="s">
        <v>76</v>
      </c>
      <c r="D295" s="57">
        <v>1500</v>
      </c>
      <c r="E295" s="57">
        <v>1500</v>
      </c>
      <c r="F295" s="57">
        <v>1500</v>
      </c>
      <c r="G295" s="57">
        <v>1350</v>
      </c>
      <c r="H295" s="57">
        <v>1350</v>
      </c>
      <c r="I295" s="62">
        <f>G295/D295*100</f>
        <v>90</v>
      </c>
      <c r="J295" s="62">
        <f>G295/E295*100</f>
        <v>90</v>
      </c>
      <c r="K295" s="62">
        <f>G295/F295*100</f>
        <v>90</v>
      </c>
    </row>
    <row r="296" spans="1:11" s="69" customFormat="1" ht="75">
      <c r="A296" s="162"/>
      <c r="B296" s="156"/>
      <c r="C296" s="66" t="s">
        <v>77</v>
      </c>
      <c r="D296" s="57">
        <v>0</v>
      </c>
      <c r="E296" s="57">
        <v>0</v>
      </c>
      <c r="F296" s="57">
        <v>0</v>
      </c>
      <c r="G296" s="57">
        <v>0</v>
      </c>
      <c r="H296" s="57">
        <v>0</v>
      </c>
      <c r="I296" s="57">
        <v>0</v>
      </c>
      <c r="J296" s="57">
        <v>0</v>
      </c>
      <c r="K296" s="57">
        <v>0</v>
      </c>
    </row>
    <row r="297" spans="1:11" s="69" customFormat="1" ht="45">
      <c r="A297" s="162"/>
      <c r="B297" s="156"/>
      <c r="C297" s="65" t="s">
        <v>78</v>
      </c>
      <c r="D297" s="57">
        <v>0</v>
      </c>
      <c r="E297" s="57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</row>
    <row r="298" spans="1:11" s="69" customFormat="1" ht="75">
      <c r="A298" s="162"/>
      <c r="B298" s="156"/>
      <c r="C298" s="66" t="s">
        <v>79</v>
      </c>
      <c r="D298" s="57">
        <v>0</v>
      </c>
      <c r="E298" s="57">
        <v>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  <c r="K298" s="57">
        <v>0</v>
      </c>
    </row>
    <row r="299" spans="1:11" s="69" customFormat="1" ht="45">
      <c r="A299" s="162"/>
      <c r="B299" s="156"/>
      <c r="C299" s="65" t="s">
        <v>80</v>
      </c>
      <c r="D299" s="57">
        <v>0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</row>
    <row r="300" spans="1:11" s="69" customFormat="1" ht="45">
      <c r="A300" s="190"/>
      <c r="B300" s="157"/>
      <c r="C300" s="65" t="s">
        <v>81</v>
      </c>
      <c r="D300" s="57">
        <v>0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7">
        <v>0</v>
      </c>
      <c r="K300" s="57">
        <v>0</v>
      </c>
    </row>
    <row r="301" spans="1:11" s="69" customFormat="1" ht="15">
      <c r="A301" s="191" t="s">
        <v>122</v>
      </c>
      <c r="B301" s="155" t="s">
        <v>91</v>
      </c>
      <c r="C301" s="64" t="s">
        <v>75</v>
      </c>
      <c r="D301" s="54">
        <f>D302+D304+D306+D307</f>
        <v>2549.2</v>
      </c>
      <c r="E301" s="54">
        <f>E302+E304+E306+E307</f>
        <v>3784.2</v>
      </c>
      <c r="F301" s="54">
        <f>F302+F304+F306+F307</f>
        <v>3784.2</v>
      </c>
      <c r="G301" s="54">
        <f>G302+G304+G306+G307</f>
        <v>1399.5</v>
      </c>
      <c r="H301" s="54">
        <f>H302+H304+H306+H307</f>
        <v>1399.5</v>
      </c>
      <c r="I301" s="55">
        <f>G301/D301*100</f>
        <v>54.899576337674574</v>
      </c>
      <c r="J301" s="55">
        <f>G301/E301*100</f>
        <v>36.98271761534803</v>
      </c>
      <c r="K301" s="55">
        <f>G301/F301*100</f>
        <v>36.98271761534803</v>
      </c>
    </row>
    <row r="302" spans="1:11" s="69" customFormat="1" ht="30">
      <c r="A302" s="192"/>
      <c r="B302" s="156"/>
      <c r="C302" s="65" t="s">
        <v>76</v>
      </c>
      <c r="D302" s="57">
        <f aca="true" t="shared" si="26" ref="D302:K302">D316+D344+D351+D358</f>
        <v>2549.2</v>
      </c>
      <c r="E302" s="57">
        <f t="shared" si="26"/>
        <v>3784.2</v>
      </c>
      <c r="F302" s="57">
        <f t="shared" si="26"/>
        <v>3784.2</v>
      </c>
      <c r="G302" s="57">
        <f t="shared" si="26"/>
        <v>1399.5</v>
      </c>
      <c r="H302" s="57">
        <f t="shared" si="26"/>
        <v>1399.5</v>
      </c>
      <c r="I302" s="57">
        <f t="shared" si="26"/>
        <v>144.12124446708157</v>
      </c>
      <c r="J302" s="57">
        <f t="shared" si="26"/>
        <v>117.38133016385204</v>
      </c>
      <c r="K302" s="57">
        <f t="shared" si="26"/>
        <v>117.38133016385204</v>
      </c>
    </row>
    <row r="303" spans="1:11" s="69" customFormat="1" ht="75">
      <c r="A303" s="192"/>
      <c r="B303" s="156"/>
      <c r="C303" s="66" t="s">
        <v>77</v>
      </c>
      <c r="D303" s="57">
        <f>D317</f>
        <v>0</v>
      </c>
      <c r="E303" s="57">
        <f>E317</f>
        <v>0</v>
      </c>
      <c r="F303" s="57">
        <f>F317</f>
        <v>0</v>
      </c>
      <c r="G303" s="57">
        <f>G317</f>
        <v>0</v>
      </c>
      <c r="H303" s="57">
        <f>H317</f>
        <v>0</v>
      </c>
      <c r="I303" s="57">
        <v>0</v>
      </c>
      <c r="J303" s="57">
        <v>0</v>
      </c>
      <c r="K303" s="57">
        <v>0</v>
      </c>
    </row>
    <row r="304" spans="1:11" s="69" customFormat="1" ht="45">
      <c r="A304" s="192"/>
      <c r="B304" s="156"/>
      <c r="C304" s="65" t="s">
        <v>78</v>
      </c>
      <c r="D304" s="57">
        <v>0</v>
      </c>
      <c r="E304" s="57">
        <v>0</v>
      </c>
      <c r="F304" s="57">
        <v>0</v>
      </c>
      <c r="G304" s="57">
        <v>0</v>
      </c>
      <c r="H304" s="57">
        <v>0</v>
      </c>
      <c r="I304" s="57">
        <v>0</v>
      </c>
      <c r="J304" s="57">
        <v>0</v>
      </c>
      <c r="K304" s="57">
        <v>0</v>
      </c>
    </row>
    <row r="305" spans="1:11" s="69" customFormat="1" ht="75">
      <c r="A305" s="192"/>
      <c r="B305" s="156"/>
      <c r="C305" s="66" t="s">
        <v>79</v>
      </c>
      <c r="D305" s="57">
        <v>0</v>
      </c>
      <c r="E305" s="57">
        <v>0</v>
      </c>
      <c r="F305" s="57">
        <v>0</v>
      </c>
      <c r="G305" s="57">
        <v>0</v>
      </c>
      <c r="H305" s="57">
        <v>0</v>
      </c>
      <c r="I305" s="57">
        <v>0</v>
      </c>
      <c r="J305" s="57">
        <v>0</v>
      </c>
      <c r="K305" s="57">
        <v>0</v>
      </c>
    </row>
    <row r="306" spans="1:11" s="69" customFormat="1" ht="45">
      <c r="A306" s="192"/>
      <c r="B306" s="156"/>
      <c r="C306" s="65" t="s">
        <v>80</v>
      </c>
      <c r="D306" s="57">
        <v>0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</row>
    <row r="307" spans="1:11" s="69" customFormat="1" ht="45">
      <c r="A307" s="192"/>
      <c r="B307" s="157"/>
      <c r="C307" s="65" t="s">
        <v>81</v>
      </c>
      <c r="D307" s="57">
        <v>0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</row>
    <row r="308" spans="1:11" s="69" customFormat="1" ht="15">
      <c r="A308" s="192"/>
      <c r="B308" s="155" t="s">
        <v>85</v>
      </c>
      <c r="C308" s="64" t="s">
        <v>75</v>
      </c>
      <c r="D308" s="54">
        <f>D309+D311+D313+D314</f>
        <v>6258.2</v>
      </c>
      <c r="E308" s="54">
        <f>E309+E311+E313+E314</f>
        <v>6258.2</v>
      </c>
      <c r="F308" s="54">
        <f>F309+F311+F313+F314</f>
        <v>6258.2</v>
      </c>
      <c r="G308" s="54">
        <f>G309+G311+G313+G314</f>
        <v>292.5</v>
      </c>
      <c r="H308" s="54">
        <f>H309+H311+H313+H314</f>
        <v>292.5</v>
      </c>
      <c r="I308" s="55">
        <f>G308/D308*100</f>
        <v>4.673867885334442</v>
      </c>
      <c r="J308" s="55">
        <f>G308/E308*100</f>
        <v>4.673867885334442</v>
      </c>
      <c r="K308" s="55">
        <f>G308/F308*100</f>
        <v>4.673867885334442</v>
      </c>
    </row>
    <row r="309" spans="1:11" s="69" customFormat="1" ht="30">
      <c r="A309" s="192"/>
      <c r="B309" s="156"/>
      <c r="C309" s="65" t="s">
        <v>76</v>
      </c>
      <c r="D309" s="57">
        <f>D323+D330+D337</f>
        <v>6258.2</v>
      </c>
      <c r="E309" s="57">
        <f aca="true" t="shared" si="27" ref="E309:H311">E323+E330+E337</f>
        <v>6258.2</v>
      </c>
      <c r="F309" s="57">
        <f t="shared" si="27"/>
        <v>6258.2</v>
      </c>
      <c r="G309" s="57">
        <f t="shared" si="27"/>
        <v>292.5</v>
      </c>
      <c r="H309" s="57">
        <f t="shared" si="27"/>
        <v>292.5</v>
      </c>
      <c r="I309" s="62">
        <f>G309/D309*100</f>
        <v>4.673867885334442</v>
      </c>
      <c r="J309" s="62">
        <f>G309/E309*100</f>
        <v>4.673867885334442</v>
      </c>
      <c r="K309" s="62">
        <f>G309/F309*100</f>
        <v>4.673867885334442</v>
      </c>
    </row>
    <row r="310" spans="1:11" s="69" customFormat="1" ht="75">
      <c r="A310" s="192"/>
      <c r="B310" s="156"/>
      <c r="C310" s="66" t="s">
        <v>77</v>
      </c>
      <c r="D310" s="57">
        <f>D324+D331+D338</f>
        <v>0</v>
      </c>
      <c r="E310" s="57">
        <f t="shared" si="27"/>
        <v>0</v>
      </c>
      <c r="F310" s="57">
        <f t="shared" si="27"/>
        <v>0</v>
      </c>
      <c r="G310" s="57">
        <f t="shared" si="27"/>
        <v>0</v>
      </c>
      <c r="H310" s="57">
        <f t="shared" si="27"/>
        <v>0</v>
      </c>
      <c r="I310" s="57">
        <v>0</v>
      </c>
      <c r="J310" s="57">
        <v>0</v>
      </c>
      <c r="K310" s="57">
        <v>0</v>
      </c>
    </row>
    <row r="311" spans="1:11" s="69" customFormat="1" ht="45">
      <c r="A311" s="192"/>
      <c r="B311" s="156"/>
      <c r="C311" s="65" t="s">
        <v>78</v>
      </c>
      <c r="D311" s="57">
        <f>D325+D332+D339</f>
        <v>0</v>
      </c>
      <c r="E311" s="57">
        <f t="shared" si="27"/>
        <v>0</v>
      </c>
      <c r="F311" s="57">
        <f t="shared" si="27"/>
        <v>0</v>
      </c>
      <c r="G311" s="57">
        <f t="shared" si="27"/>
        <v>0</v>
      </c>
      <c r="H311" s="57">
        <f t="shared" si="27"/>
        <v>0</v>
      </c>
      <c r="I311" s="57">
        <v>0</v>
      </c>
      <c r="J311" s="57">
        <v>0</v>
      </c>
      <c r="K311" s="57">
        <v>0</v>
      </c>
    </row>
    <row r="312" spans="1:11" s="69" customFormat="1" ht="75">
      <c r="A312" s="192"/>
      <c r="B312" s="156"/>
      <c r="C312" s="66" t="s">
        <v>79</v>
      </c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</row>
    <row r="313" spans="1:11" s="69" customFormat="1" ht="45">
      <c r="A313" s="192"/>
      <c r="B313" s="156"/>
      <c r="C313" s="65" t="s">
        <v>80</v>
      </c>
      <c r="D313" s="57">
        <f>D327+D334+D341</f>
        <v>0</v>
      </c>
      <c r="E313" s="57">
        <f aca="true" t="shared" si="28" ref="E313:H314">E327+E334+E341</f>
        <v>0</v>
      </c>
      <c r="F313" s="57">
        <f t="shared" si="28"/>
        <v>0</v>
      </c>
      <c r="G313" s="57">
        <f t="shared" si="28"/>
        <v>0</v>
      </c>
      <c r="H313" s="57">
        <f t="shared" si="28"/>
        <v>0</v>
      </c>
      <c r="I313" s="57">
        <v>0</v>
      </c>
      <c r="J313" s="57">
        <v>0</v>
      </c>
      <c r="K313" s="57">
        <v>0</v>
      </c>
    </row>
    <row r="314" spans="1:11" s="69" customFormat="1" ht="45">
      <c r="A314" s="193"/>
      <c r="B314" s="157"/>
      <c r="C314" s="65" t="s">
        <v>81</v>
      </c>
      <c r="D314" s="57">
        <f>D328+D335+D342</f>
        <v>0</v>
      </c>
      <c r="E314" s="57">
        <f t="shared" si="28"/>
        <v>0</v>
      </c>
      <c r="F314" s="57">
        <f t="shared" si="28"/>
        <v>0</v>
      </c>
      <c r="G314" s="57">
        <f t="shared" si="28"/>
        <v>0</v>
      </c>
      <c r="H314" s="57">
        <f t="shared" si="28"/>
        <v>0</v>
      </c>
      <c r="I314" s="57">
        <v>0</v>
      </c>
      <c r="J314" s="57">
        <v>0</v>
      </c>
      <c r="K314" s="57">
        <v>0</v>
      </c>
    </row>
    <row r="315" spans="1:11" s="69" customFormat="1" ht="15">
      <c r="A315" s="175" t="s">
        <v>123</v>
      </c>
      <c r="B315" s="155" t="s">
        <v>124</v>
      </c>
      <c r="C315" s="64" t="s">
        <v>75</v>
      </c>
      <c r="D315" s="54">
        <f>D316</f>
        <v>1504.8</v>
      </c>
      <c r="E315" s="54">
        <f>E316+E318+E320+E321</f>
        <v>2404.2</v>
      </c>
      <c r="F315" s="54">
        <f>F316+F318+F320+F321</f>
        <v>2404.2</v>
      </c>
      <c r="G315" s="54">
        <f>G316+G318+G320+G321</f>
        <v>999.5</v>
      </c>
      <c r="H315" s="54">
        <f>H316+H318+H320+H321</f>
        <v>999.5</v>
      </c>
      <c r="I315" s="62">
        <f>G315/D315*100</f>
        <v>66.42078681552366</v>
      </c>
      <c r="J315" s="55">
        <f>G315/E315*100</f>
        <v>41.573080442558854</v>
      </c>
      <c r="K315" s="55">
        <f>G315/F315*100</f>
        <v>41.573080442558854</v>
      </c>
    </row>
    <row r="316" spans="1:11" s="69" customFormat="1" ht="30">
      <c r="A316" s="176"/>
      <c r="B316" s="156"/>
      <c r="C316" s="65" t="s">
        <v>76</v>
      </c>
      <c r="D316" s="57">
        <v>1504.8</v>
      </c>
      <c r="E316" s="57">
        <f>1504.8+899.4</f>
        <v>2404.2</v>
      </c>
      <c r="F316" s="57">
        <f>1504.8+899.4</f>
        <v>2404.2</v>
      </c>
      <c r="G316" s="57">
        <v>999.5</v>
      </c>
      <c r="H316" s="57">
        <v>999.5</v>
      </c>
      <c r="I316" s="62">
        <f>G316/D316*100</f>
        <v>66.42078681552366</v>
      </c>
      <c r="J316" s="62">
        <f>G316/E316*100</f>
        <v>41.573080442558854</v>
      </c>
      <c r="K316" s="62">
        <f>G316/F316*100</f>
        <v>41.573080442558854</v>
      </c>
    </row>
    <row r="317" spans="1:11" s="69" customFormat="1" ht="75">
      <c r="A317" s="176"/>
      <c r="B317" s="156"/>
      <c r="C317" s="66" t="s">
        <v>77</v>
      </c>
      <c r="D317" s="57">
        <v>0</v>
      </c>
      <c r="E317" s="57">
        <v>0</v>
      </c>
      <c r="F317" s="57">
        <v>0</v>
      </c>
      <c r="G317" s="57">
        <v>0</v>
      </c>
      <c r="H317" s="57">
        <v>0</v>
      </c>
      <c r="I317" s="57">
        <v>0</v>
      </c>
      <c r="J317" s="57">
        <v>0</v>
      </c>
      <c r="K317" s="57">
        <v>0</v>
      </c>
    </row>
    <row r="318" spans="1:11" s="69" customFormat="1" ht="45">
      <c r="A318" s="176"/>
      <c r="B318" s="156"/>
      <c r="C318" s="65" t="s">
        <v>78</v>
      </c>
      <c r="D318" s="57">
        <v>0</v>
      </c>
      <c r="E318" s="57">
        <v>0</v>
      </c>
      <c r="F318" s="57">
        <v>0</v>
      </c>
      <c r="G318" s="57">
        <v>0</v>
      </c>
      <c r="H318" s="57">
        <v>0</v>
      </c>
      <c r="I318" s="57">
        <v>0</v>
      </c>
      <c r="J318" s="57">
        <v>0</v>
      </c>
      <c r="K318" s="57">
        <v>0</v>
      </c>
    </row>
    <row r="319" spans="1:11" s="69" customFormat="1" ht="75">
      <c r="A319" s="176"/>
      <c r="B319" s="156"/>
      <c r="C319" s="66" t="s">
        <v>79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</row>
    <row r="320" spans="1:11" s="69" customFormat="1" ht="45">
      <c r="A320" s="176"/>
      <c r="B320" s="156"/>
      <c r="C320" s="65" t="s">
        <v>80</v>
      </c>
      <c r="D320" s="57">
        <v>0</v>
      </c>
      <c r="E320" s="57">
        <v>0</v>
      </c>
      <c r="F320" s="57">
        <v>0</v>
      </c>
      <c r="G320" s="57">
        <v>0</v>
      </c>
      <c r="H320" s="57">
        <v>0</v>
      </c>
      <c r="I320" s="57">
        <v>0</v>
      </c>
      <c r="J320" s="57">
        <v>0</v>
      </c>
      <c r="K320" s="57">
        <v>0</v>
      </c>
    </row>
    <row r="321" spans="1:11" s="69" customFormat="1" ht="45">
      <c r="A321" s="176"/>
      <c r="B321" s="157"/>
      <c r="C321" s="65" t="s">
        <v>81</v>
      </c>
      <c r="D321" s="57">
        <v>0</v>
      </c>
      <c r="E321" s="57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57">
        <v>0</v>
      </c>
    </row>
    <row r="322" spans="1:11" s="69" customFormat="1" ht="15">
      <c r="A322" s="176"/>
      <c r="B322" s="155" t="s">
        <v>85</v>
      </c>
      <c r="C322" s="65" t="s">
        <v>75</v>
      </c>
      <c r="D322" s="57">
        <f aca="true" t="shared" si="29" ref="D322:K322">D323+D325+D327+D328</f>
        <v>0</v>
      </c>
      <c r="E322" s="57">
        <f t="shared" si="29"/>
        <v>0</v>
      </c>
      <c r="F322" s="57">
        <f t="shared" si="29"/>
        <v>0</v>
      </c>
      <c r="G322" s="57">
        <f t="shared" si="29"/>
        <v>0</v>
      </c>
      <c r="H322" s="57">
        <f t="shared" si="29"/>
        <v>0</v>
      </c>
      <c r="I322" s="57">
        <f t="shared" si="29"/>
        <v>0</v>
      </c>
      <c r="J322" s="57">
        <f t="shared" si="29"/>
        <v>0</v>
      </c>
      <c r="K322" s="57">
        <f t="shared" si="29"/>
        <v>0</v>
      </c>
    </row>
    <row r="323" spans="1:11" s="69" customFormat="1" ht="30">
      <c r="A323" s="176"/>
      <c r="B323" s="156"/>
      <c r="C323" s="65" t="s">
        <v>76</v>
      </c>
      <c r="D323" s="57">
        <v>0</v>
      </c>
      <c r="E323" s="57">
        <v>0</v>
      </c>
      <c r="F323" s="57">
        <v>0</v>
      </c>
      <c r="G323" s="57">
        <v>0</v>
      </c>
      <c r="H323" s="57">
        <v>0</v>
      </c>
      <c r="I323" s="57">
        <v>0</v>
      </c>
      <c r="J323" s="57">
        <v>0</v>
      </c>
      <c r="K323" s="57">
        <v>0</v>
      </c>
    </row>
    <row r="324" spans="1:11" s="69" customFormat="1" ht="75">
      <c r="A324" s="176"/>
      <c r="B324" s="156"/>
      <c r="C324" s="66" t="s">
        <v>77</v>
      </c>
      <c r="D324" s="57">
        <v>0</v>
      </c>
      <c r="E324" s="57">
        <v>0</v>
      </c>
      <c r="F324" s="57">
        <v>0</v>
      </c>
      <c r="G324" s="57">
        <v>0</v>
      </c>
      <c r="H324" s="57">
        <v>0</v>
      </c>
      <c r="I324" s="57">
        <v>0</v>
      </c>
      <c r="J324" s="57">
        <v>0</v>
      </c>
      <c r="K324" s="57">
        <v>0</v>
      </c>
    </row>
    <row r="325" spans="1:11" s="69" customFormat="1" ht="45">
      <c r="A325" s="176"/>
      <c r="B325" s="156"/>
      <c r="C325" s="65" t="s">
        <v>78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</row>
    <row r="326" spans="1:11" s="69" customFormat="1" ht="75">
      <c r="A326" s="176"/>
      <c r="B326" s="156"/>
      <c r="C326" s="66" t="s">
        <v>79</v>
      </c>
      <c r="D326" s="57">
        <v>0</v>
      </c>
      <c r="E326" s="57">
        <v>0</v>
      </c>
      <c r="F326" s="57">
        <v>0</v>
      </c>
      <c r="G326" s="57">
        <v>0</v>
      </c>
      <c r="H326" s="57">
        <v>0</v>
      </c>
      <c r="I326" s="57">
        <v>0</v>
      </c>
      <c r="J326" s="57">
        <v>0</v>
      </c>
      <c r="K326" s="57">
        <v>0</v>
      </c>
    </row>
    <row r="327" spans="1:11" s="69" customFormat="1" ht="45">
      <c r="A327" s="176"/>
      <c r="B327" s="156"/>
      <c r="C327" s="65" t="s">
        <v>80</v>
      </c>
      <c r="D327" s="57">
        <v>0</v>
      </c>
      <c r="E327" s="57">
        <v>0</v>
      </c>
      <c r="F327" s="57">
        <v>0</v>
      </c>
      <c r="G327" s="57">
        <v>0</v>
      </c>
      <c r="H327" s="57">
        <v>0</v>
      </c>
      <c r="I327" s="57">
        <v>0</v>
      </c>
      <c r="J327" s="57">
        <v>0</v>
      </c>
      <c r="K327" s="57">
        <v>0</v>
      </c>
    </row>
    <row r="328" spans="1:11" s="69" customFormat="1" ht="45">
      <c r="A328" s="177"/>
      <c r="B328" s="157"/>
      <c r="C328" s="65" t="s">
        <v>81</v>
      </c>
      <c r="D328" s="57">
        <v>0</v>
      </c>
      <c r="E328" s="57">
        <v>0</v>
      </c>
      <c r="F328" s="57">
        <v>0</v>
      </c>
      <c r="G328" s="57">
        <v>0</v>
      </c>
      <c r="H328" s="57">
        <v>0</v>
      </c>
      <c r="I328" s="57">
        <v>0</v>
      </c>
      <c r="J328" s="57">
        <v>0</v>
      </c>
      <c r="K328" s="57">
        <v>0</v>
      </c>
    </row>
    <row r="329" spans="1:11" s="69" customFormat="1" ht="15">
      <c r="A329" s="175" t="s">
        <v>125</v>
      </c>
      <c r="B329" s="155" t="s">
        <v>85</v>
      </c>
      <c r="C329" s="64" t="s">
        <v>75</v>
      </c>
      <c r="D329" s="54">
        <f>D330+D332+D334+D335</f>
        <v>3258.2</v>
      </c>
      <c r="E329" s="54">
        <f>E330+E332+E334+E335</f>
        <v>3258.2</v>
      </c>
      <c r="F329" s="54">
        <f>F330+F332+F334+F335</f>
        <v>3258.2</v>
      </c>
      <c r="G329" s="54">
        <f>G330+G332+G334+G335</f>
        <v>292.5</v>
      </c>
      <c r="H329" s="54">
        <f>H330+H332+H334+H335</f>
        <v>292.5</v>
      </c>
      <c r="I329" s="55">
        <f>G329/D329*100</f>
        <v>8.977349456755263</v>
      </c>
      <c r="J329" s="55">
        <f>G329/E329*100</f>
        <v>8.977349456755263</v>
      </c>
      <c r="K329" s="55">
        <f>G329/F329*100</f>
        <v>8.977349456755263</v>
      </c>
    </row>
    <row r="330" spans="1:11" ht="30">
      <c r="A330" s="176"/>
      <c r="B330" s="156"/>
      <c r="C330" s="65" t="s">
        <v>76</v>
      </c>
      <c r="D330" s="57">
        <v>3258.2</v>
      </c>
      <c r="E330" s="57">
        <v>3258.2</v>
      </c>
      <c r="F330" s="57">
        <v>3258.2</v>
      </c>
      <c r="G330" s="57">
        <v>292.5</v>
      </c>
      <c r="H330" s="57">
        <v>292.5</v>
      </c>
      <c r="I330" s="62">
        <f>G330/D330*100</f>
        <v>8.977349456755263</v>
      </c>
      <c r="J330" s="62">
        <f>G330/E330*100</f>
        <v>8.977349456755263</v>
      </c>
      <c r="K330" s="62">
        <f>G330/F330*100</f>
        <v>8.977349456755263</v>
      </c>
    </row>
    <row r="331" spans="1:11" ht="75">
      <c r="A331" s="176"/>
      <c r="B331" s="156"/>
      <c r="C331" s="66" t="s">
        <v>77</v>
      </c>
      <c r="D331" s="57">
        <v>0</v>
      </c>
      <c r="E331" s="57">
        <v>0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57">
        <v>0</v>
      </c>
    </row>
    <row r="332" spans="1:11" ht="45">
      <c r="A332" s="176"/>
      <c r="B332" s="156"/>
      <c r="C332" s="65" t="s">
        <v>78</v>
      </c>
      <c r="D332" s="57">
        <v>0</v>
      </c>
      <c r="E332" s="57">
        <v>0</v>
      </c>
      <c r="F332" s="57">
        <v>0</v>
      </c>
      <c r="G332" s="57">
        <v>0</v>
      </c>
      <c r="H332" s="57">
        <v>0</v>
      </c>
      <c r="I332" s="57">
        <v>0</v>
      </c>
      <c r="J332" s="57">
        <v>0</v>
      </c>
      <c r="K332" s="57">
        <v>0</v>
      </c>
    </row>
    <row r="333" spans="1:11" ht="75">
      <c r="A333" s="176"/>
      <c r="B333" s="156"/>
      <c r="C333" s="66" t="s">
        <v>79</v>
      </c>
      <c r="D333" s="57">
        <v>0</v>
      </c>
      <c r="E333" s="57">
        <v>0</v>
      </c>
      <c r="F333" s="57">
        <v>0</v>
      </c>
      <c r="G333" s="57">
        <v>0</v>
      </c>
      <c r="H333" s="57">
        <v>0</v>
      </c>
      <c r="I333" s="57">
        <v>0</v>
      </c>
      <c r="J333" s="57">
        <v>0</v>
      </c>
      <c r="K333" s="57">
        <v>0</v>
      </c>
    </row>
    <row r="334" spans="1:11" ht="45">
      <c r="A334" s="176"/>
      <c r="B334" s="156"/>
      <c r="C334" s="65" t="s">
        <v>80</v>
      </c>
      <c r="D334" s="57">
        <v>0</v>
      </c>
      <c r="E334" s="57">
        <v>0</v>
      </c>
      <c r="F334" s="57">
        <v>0</v>
      </c>
      <c r="G334" s="57">
        <v>0</v>
      </c>
      <c r="H334" s="57">
        <v>0</v>
      </c>
      <c r="I334" s="57">
        <v>0</v>
      </c>
      <c r="J334" s="57">
        <v>0</v>
      </c>
      <c r="K334" s="57">
        <v>0</v>
      </c>
    </row>
    <row r="335" spans="1:11" ht="45">
      <c r="A335" s="177"/>
      <c r="B335" s="157"/>
      <c r="C335" s="65" t="s">
        <v>81</v>
      </c>
      <c r="D335" s="57">
        <v>0</v>
      </c>
      <c r="E335" s="57">
        <v>0</v>
      </c>
      <c r="F335" s="57">
        <v>0</v>
      </c>
      <c r="G335" s="57">
        <v>0</v>
      </c>
      <c r="H335" s="57">
        <v>0</v>
      </c>
      <c r="I335" s="57">
        <v>0</v>
      </c>
      <c r="J335" s="57">
        <v>0</v>
      </c>
      <c r="K335" s="57">
        <v>0</v>
      </c>
    </row>
    <row r="336" spans="1:11" ht="15">
      <c r="A336" s="175" t="s">
        <v>126</v>
      </c>
      <c r="B336" s="155" t="s">
        <v>85</v>
      </c>
      <c r="C336" s="65" t="s">
        <v>75</v>
      </c>
      <c r="D336" s="57">
        <f>D337+D339+D341+D342</f>
        <v>3000</v>
      </c>
      <c r="E336" s="57">
        <f>E337+E339+E341+E342</f>
        <v>3000</v>
      </c>
      <c r="F336" s="57">
        <f>F337+F339+F341+F342</f>
        <v>3000</v>
      </c>
      <c r="G336" s="57">
        <f>G337+G339+G341+G342</f>
        <v>0</v>
      </c>
      <c r="H336" s="57">
        <f>H337+H339+H341+H342</f>
        <v>0</v>
      </c>
      <c r="I336" s="55">
        <f>G336/D336*100</f>
        <v>0</v>
      </c>
      <c r="J336" s="55">
        <f>G336/E336*100</f>
        <v>0</v>
      </c>
      <c r="K336" s="55">
        <f>G336/F336*100</f>
        <v>0</v>
      </c>
    </row>
    <row r="337" spans="1:11" ht="30">
      <c r="A337" s="176"/>
      <c r="B337" s="156"/>
      <c r="C337" s="65" t="s">
        <v>76</v>
      </c>
      <c r="D337" s="57">
        <v>3000</v>
      </c>
      <c r="E337" s="57">
        <v>3000</v>
      </c>
      <c r="F337" s="57">
        <v>3000</v>
      </c>
      <c r="G337" s="57">
        <v>0</v>
      </c>
      <c r="H337" s="57">
        <v>0</v>
      </c>
      <c r="I337" s="62">
        <f>G337/D337*100</f>
        <v>0</v>
      </c>
      <c r="J337" s="62">
        <f>G337/E337*100</f>
        <v>0</v>
      </c>
      <c r="K337" s="62">
        <f>G337/F337*100</f>
        <v>0</v>
      </c>
    </row>
    <row r="338" spans="1:11" ht="75">
      <c r="A338" s="176"/>
      <c r="B338" s="156"/>
      <c r="C338" s="66" t="s">
        <v>77</v>
      </c>
      <c r="D338" s="57">
        <v>0</v>
      </c>
      <c r="E338" s="57">
        <v>0</v>
      </c>
      <c r="F338" s="57">
        <v>0</v>
      </c>
      <c r="G338" s="57">
        <v>0</v>
      </c>
      <c r="H338" s="57">
        <v>0</v>
      </c>
      <c r="I338" s="57">
        <v>0</v>
      </c>
      <c r="J338" s="57">
        <v>0</v>
      </c>
      <c r="K338" s="57">
        <v>0</v>
      </c>
    </row>
    <row r="339" spans="1:11" ht="45">
      <c r="A339" s="176"/>
      <c r="B339" s="156"/>
      <c r="C339" s="65" t="s">
        <v>78</v>
      </c>
      <c r="D339" s="57">
        <v>0</v>
      </c>
      <c r="E339" s="57">
        <v>0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57">
        <v>0</v>
      </c>
    </row>
    <row r="340" spans="1:11" ht="75">
      <c r="A340" s="176"/>
      <c r="B340" s="156"/>
      <c r="C340" s="66" t="s">
        <v>79</v>
      </c>
      <c r="D340" s="57">
        <v>0</v>
      </c>
      <c r="E340" s="57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57">
        <v>0</v>
      </c>
    </row>
    <row r="341" spans="1:11" ht="45">
      <c r="A341" s="176"/>
      <c r="B341" s="156"/>
      <c r="C341" s="65" t="s">
        <v>80</v>
      </c>
      <c r="D341" s="57">
        <v>0</v>
      </c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57">
        <v>0</v>
      </c>
    </row>
    <row r="342" spans="1:11" ht="45">
      <c r="A342" s="177"/>
      <c r="B342" s="157"/>
      <c r="C342" s="65" t="s">
        <v>81</v>
      </c>
      <c r="D342" s="57">
        <v>0</v>
      </c>
      <c r="E342" s="57">
        <v>0</v>
      </c>
      <c r="F342" s="57">
        <v>0</v>
      </c>
      <c r="G342" s="57">
        <v>0</v>
      </c>
      <c r="H342" s="57">
        <v>0</v>
      </c>
      <c r="I342" s="57">
        <v>0</v>
      </c>
      <c r="J342" s="57">
        <v>0</v>
      </c>
      <c r="K342" s="57">
        <v>0</v>
      </c>
    </row>
    <row r="343" spans="1:11" ht="15">
      <c r="A343" s="181" t="s">
        <v>127</v>
      </c>
      <c r="B343" s="155" t="s">
        <v>128</v>
      </c>
      <c r="C343" s="64" t="s">
        <v>75</v>
      </c>
      <c r="D343" s="54">
        <f>D344+D346+D348+D349</f>
        <v>390</v>
      </c>
      <c r="E343" s="54">
        <f>E344+E346+E348+E349</f>
        <v>390</v>
      </c>
      <c r="F343" s="54">
        <f>F344+F346+F348+F349</f>
        <v>390</v>
      </c>
      <c r="G343" s="54">
        <f>G344+G346+G348+G349</f>
        <v>160</v>
      </c>
      <c r="H343" s="54">
        <f>H344+H346+H348+H349</f>
        <v>160</v>
      </c>
      <c r="I343" s="55">
        <f>G343/D343*100</f>
        <v>41.02564102564102</v>
      </c>
      <c r="J343" s="55">
        <f>G343/E343*100</f>
        <v>41.02564102564102</v>
      </c>
      <c r="K343" s="55">
        <f>G343/F343*100</f>
        <v>41.02564102564102</v>
      </c>
    </row>
    <row r="344" spans="1:11" ht="30">
      <c r="A344" s="182"/>
      <c r="B344" s="156"/>
      <c r="C344" s="65" t="s">
        <v>76</v>
      </c>
      <c r="D344" s="57">
        <f>960-570</f>
        <v>390</v>
      </c>
      <c r="E344" s="57">
        <f>960-605.6+35.6</f>
        <v>390</v>
      </c>
      <c r="F344" s="57">
        <f>960-605.6+35.6</f>
        <v>390</v>
      </c>
      <c r="G344" s="57">
        <f>100+60</f>
        <v>160</v>
      </c>
      <c r="H344" s="57">
        <f>100+60</f>
        <v>160</v>
      </c>
      <c r="I344" s="62">
        <f>G344/D344*100</f>
        <v>41.02564102564102</v>
      </c>
      <c r="J344" s="62">
        <f>G344/E344*100</f>
        <v>41.02564102564102</v>
      </c>
      <c r="K344" s="62">
        <f>G344/F344*100</f>
        <v>41.02564102564102</v>
      </c>
    </row>
    <row r="345" spans="1:11" ht="75">
      <c r="A345" s="182"/>
      <c r="B345" s="156"/>
      <c r="C345" s="66" t="s">
        <v>77</v>
      </c>
      <c r="D345" s="57">
        <v>0</v>
      </c>
      <c r="E345" s="57">
        <v>0</v>
      </c>
      <c r="F345" s="57">
        <v>0</v>
      </c>
      <c r="G345" s="57">
        <v>0</v>
      </c>
      <c r="H345" s="57">
        <v>0</v>
      </c>
      <c r="I345" s="57">
        <v>0</v>
      </c>
      <c r="J345" s="57">
        <v>0</v>
      </c>
      <c r="K345" s="57">
        <v>0</v>
      </c>
    </row>
    <row r="346" spans="1:11" ht="45">
      <c r="A346" s="182"/>
      <c r="B346" s="156"/>
      <c r="C346" s="65" t="s">
        <v>78</v>
      </c>
      <c r="D346" s="57">
        <v>0</v>
      </c>
      <c r="E346" s="57">
        <v>0</v>
      </c>
      <c r="F346" s="57">
        <v>0</v>
      </c>
      <c r="G346" s="57">
        <v>0</v>
      </c>
      <c r="H346" s="57">
        <v>0</v>
      </c>
      <c r="I346" s="57">
        <v>0</v>
      </c>
      <c r="J346" s="57">
        <v>0</v>
      </c>
      <c r="K346" s="57">
        <v>0</v>
      </c>
    </row>
    <row r="347" spans="1:11" ht="75">
      <c r="A347" s="182"/>
      <c r="B347" s="156"/>
      <c r="C347" s="66" t="s">
        <v>79</v>
      </c>
      <c r="D347" s="57">
        <v>0</v>
      </c>
      <c r="E347" s="57">
        <v>0</v>
      </c>
      <c r="F347" s="57">
        <v>0</v>
      </c>
      <c r="G347" s="57">
        <v>0</v>
      </c>
      <c r="H347" s="57">
        <v>0</v>
      </c>
      <c r="I347" s="57">
        <v>0</v>
      </c>
      <c r="J347" s="57">
        <v>0</v>
      </c>
      <c r="K347" s="57">
        <v>0</v>
      </c>
    </row>
    <row r="348" spans="1:11" ht="45">
      <c r="A348" s="182"/>
      <c r="B348" s="156"/>
      <c r="C348" s="65" t="s">
        <v>80</v>
      </c>
      <c r="D348" s="57">
        <v>0</v>
      </c>
      <c r="E348" s="57">
        <v>0</v>
      </c>
      <c r="F348" s="57">
        <v>0</v>
      </c>
      <c r="G348" s="57">
        <v>0</v>
      </c>
      <c r="H348" s="57">
        <v>0</v>
      </c>
      <c r="I348" s="57">
        <v>0</v>
      </c>
      <c r="J348" s="57">
        <v>0</v>
      </c>
      <c r="K348" s="57">
        <v>0</v>
      </c>
    </row>
    <row r="349" spans="1:11" ht="45">
      <c r="A349" s="183"/>
      <c r="B349" s="157"/>
      <c r="C349" s="65" t="s">
        <v>81</v>
      </c>
      <c r="D349" s="57">
        <v>0</v>
      </c>
      <c r="E349" s="57">
        <v>0</v>
      </c>
      <c r="F349" s="57">
        <v>0</v>
      </c>
      <c r="G349" s="57">
        <v>0</v>
      </c>
      <c r="H349" s="57">
        <v>0</v>
      </c>
      <c r="I349" s="57">
        <v>0</v>
      </c>
      <c r="J349" s="57">
        <v>0</v>
      </c>
      <c r="K349" s="57">
        <v>0</v>
      </c>
    </row>
    <row r="350" spans="1:11" ht="15">
      <c r="A350" s="181" t="s">
        <v>129</v>
      </c>
      <c r="B350" s="155" t="s">
        <v>124</v>
      </c>
      <c r="C350" s="64" t="s">
        <v>75</v>
      </c>
      <c r="D350" s="54">
        <f>D351+D353+D355+D356</f>
        <v>654.4</v>
      </c>
      <c r="E350" s="54">
        <f>E351+E353+E355+E356</f>
        <v>690</v>
      </c>
      <c r="F350" s="54">
        <f>F351+F353+F355+F356</f>
        <v>690</v>
      </c>
      <c r="G350" s="54">
        <f>G351+G353+G355+G356</f>
        <v>240</v>
      </c>
      <c r="H350" s="54">
        <f>H351+H353+H355+H356</f>
        <v>240</v>
      </c>
      <c r="I350" s="55">
        <f>G350/D350*100</f>
        <v>36.674816625916876</v>
      </c>
      <c r="J350" s="55">
        <f>G350/E350*100</f>
        <v>34.78260869565217</v>
      </c>
      <c r="K350" s="55">
        <f>G350/F350*100</f>
        <v>34.78260869565217</v>
      </c>
    </row>
    <row r="351" spans="1:11" ht="30">
      <c r="A351" s="182"/>
      <c r="B351" s="156"/>
      <c r="C351" s="65" t="s">
        <v>76</v>
      </c>
      <c r="D351" s="57">
        <f>690-35.6</f>
        <v>654.4</v>
      </c>
      <c r="E351" s="57">
        <v>690</v>
      </c>
      <c r="F351" s="57">
        <v>690</v>
      </c>
      <c r="G351" s="57">
        <f>150+90</f>
        <v>240</v>
      </c>
      <c r="H351" s="57">
        <f>150+90</f>
        <v>240</v>
      </c>
      <c r="I351" s="62">
        <f>G351/D351*100</f>
        <v>36.674816625916876</v>
      </c>
      <c r="J351" s="62">
        <f>G351/E351*100</f>
        <v>34.78260869565217</v>
      </c>
      <c r="K351" s="62">
        <f>G351/F351*100</f>
        <v>34.78260869565217</v>
      </c>
    </row>
    <row r="352" spans="1:11" ht="75">
      <c r="A352" s="182"/>
      <c r="B352" s="156"/>
      <c r="C352" s="66" t="s">
        <v>77</v>
      </c>
      <c r="D352" s="57">
        <v>0</v>
      </c>
      <c r="E352" s="57">
        <v>0</v>
      </c>
      <c r="F352" s="57">
        <v>0</v>
      </c>
      <c r="G352" s="57">
        <v>0</v>
      </c>
      <c r="H352" s="57">
        <v>0</v>
      </c>
      <c r="I352" s="57">
        <v>0</v>
      </c>
      <c r="J352" s="57">
        <v>0</v>
      </c>
      <c r="K352" s="57">
        <v>0</v>
      </c>
    </row>
    <row r="353" spans="1:11" ht="45">
      <c r="A353" s="182"/>
      <c r="B353" s="156"/>
      <c r="C353" s="65" t="s">
        <v>78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57">
        <v>0</v>
      </c>
    </row>
    <row r="354" spans="1:11" ht="75">
      <c r="A354" s="182"/>
      <c r="B354" s="156"/>
      <c r="C354" s="66" t="s">
        <v>79</v>
      </c>
      <c r="D354" s="57">
        <v>0</v>
      </c>
      <c r="E354" s="57">
        <v>0</v>
      </c>
      <c r="F354" s="57">
        <v>0</v>
      </c>
      <c r="G354" s="57">
        <v>0</v>
      </c>
      <c r="H354" s="57">
        <v>0</v>
      </c>
      <c r="I354" s="57">
        <v>0</v>
      </c>
      <c r="J354" s="57">
        <v>0</v>
      </c>
      <c r="K354" s="57">
        <v>0</v>
      </c>
    </row>
    <row r="355" spans="1:11" ht="45">
      <c r="A355" s="182"/>
      <c r="B355" s="156"/>
      <c r="C355" s="65" t="s">
        <v>80</v>
      </c>
      <c r="D355" s="57">
        <v>0</v>
      </c>
      <c r="E355" s="57">
        <v>0</v>
      </c>
      <c r="F355" s="57">
        <v>0</v>
      </c>
      <c r="G355" s="57">
        <v>0</v>
      </c>
      <c r="H355" s="57">
        <v>0</v>
      </c>
      <c r="I355" s="57">
        <v>0</v>
      </c>
      <c r="J355" s="57">
        <v>0</v>
      </c>
      <c r="K355" s="57">
        <v>0</v>
      </c>
    </row>
    <row r="356" spans="1:11" ht="45">
      <c r="A356" s="183"/>
      <c r="B356" s="157"/>
      <c r="C356" s="65" t="s">
        <v>81</v>
      </c>
      <c r="D356" s="57">
        <v>0</v>
      </c>
      <c r="E356" s="57">
        <v>0</v>
      </c>
      <c r="F356" s="57">
        <v>0</v>
      </c>
      <c r="G356" s="57">
        <v>0</v>
      </c>
      <c r="H356" s="57">
        <v>0</v>
      </c>
      <c r="I356" s="57">
        <v>0</v>
      </c>
      <c r="J356" s="57">
        <v>0</v>
      </c>
      <c r="K356" s="57">
        <v>0</v>
      </c>
    </row>
    <row r="357" spans="1:11" ht="15">
      <c r="A357" s="181" t="s">
        <v>130</v>
      </c>
      <c r="B357" s="155" t="s">
        <v>124</v>
      </c>
      <c r="C357" s="64" t="s">
        <v>75</v>
      </c>
      <c r="D357" s="54">
        <f>D358+D360+D362+D363</f>
        <v>0</v>
      </c>
      <c r="E357" s="54">
        <f>E358+E360+E362+E363</f>
        <v>300</v>
      </c>
      <c r="F357" s="54">
        <f>F358+F360+F362+F363</f>
        <v>300</v>
      </c>
      <c r="G357" s="54">
        <f>G358+G360+G362+G363</f>
        <v>0</v>
      </c>
      <c r="H357" s="54">
        <f>H358+H360+H362+H363</f>
        <v>0</v>
      </c>
      <c r="I357" s="55">
        <v>0</v>
      </c>
      <c r="J357" s="55">
        <v>0</v>
      </c>
      <c r="K357" s="55">
        <v>0</v>
      </c>
    </row>
    <row r="358" spans="1:11" ht="30">
      <c r="A358" s="182"/>
      <c r="B358" s="156"/>
      <c r="C358" s="65" t="s">
        <v>76</v>
      </c>
      <c r="D358" s="57">
        <v>0</v>
      </c>
      <c r="E358" s="57">
        <v>300</v>
      </c>
      <c r="F358" s="57">
        <v>300</v>
      </c>
      <c r="G358" s="57">
        <v>0</v>
      </c>
      <c r="H358" s="57">
        <v>0</v>
      </c>
      <c r="I358" s="55">
        <v>0</v>
      </c>
      <c r="J358" s="55">
        <v>0</v>
      </c>
      <c r="K358" s="55">
        <v>0</v>
      </c>
    </row>
    <row r="359" spans="1:11" ht="75">
      <c r="A359" s="182"/>
      <c r="B359" s="156"/>
      <c r="C359" s="66" t="s">
        <v>77</v>
      </c>
      <c r="D359" s="57">
        <v>0</v>
      </c>
      <c r="E359" s="57">
        <v>0</v>
      </c>
      <c r="F359" s="57">
        <v>0</v>
      </c>
      <c r="G359" s="57">
        <v>0</v>
      </c>
      <c r="H359" s="57">
        <v>0</v>
      </c>
      <c r="I359" s="57">
        <v>0</v>
      </c>
      <c r="J359" s="57">
        <v>0</v>
      </c>
      <c r="K359" s="57">
        <v>0</v>
      </c>
    </row>
    <row r="360" spans="1:11" ht="45">
      <c r="A360" s="182"/>
      <c r="B360" s="156"/>
      <c r="C360" s="65" t="s">
        <v>78</v>
      </c>
      <c r="D360" s="57">
        <v>0</v>
      </c>
      <c r="E360" s="57">
        <v>0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</row>
    <row r="361" spans="1:11" ht="75">
      <c r="A361" s="182"/>
      <c r="B361" s="156"/>
      <c r="C361" s="66" t="s">
        <v>79</v>
      </c>
      <c r="D361" s="57">
        <v>0</v>
      </c>
      <c r="E361" s="57">
        <v>0</v>
      </c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</row>
    <row r="362" spans="1:11" ht="45">
      <c r="A362" s="182"/>
      <c r="B362" s="156"/>
      <c r="C362" s="65" t="s">
        <v>80</v>
      </c>
      <c r="D362" s="57">
        <v>0</v>
      </c>
      <c r="E362" s="57">
        <v>0</v>
      </c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v>0</v>
      </c>
    </row>
    <row r="363" spans="1:11" ht="45">
      <c r="A363" s="183"/>
      <c r="B363" s="157"/>
      <c r="C363" s="65" t="s">
        <v>81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57">
        <v>0</v>
      </c>
    </row>
    <row r="364" spans="1:11" ht="15">
      <c r="A364" s="194" t="s">
        <v>131</v>
      </c>
      <c r="B364" s="155" t="s">
        <v>128</v>
      </c>
      <c r="C364" s="64" t="s">
        <v>75</v>
      </c>
      <c r="D364" s="54">
        <f>D365+D367+D369+D370</f>
        <v>383917.1</v>
      </c>
      <c r="E364" s="54">
        <f>E365+E367+E369+E370</f>
        <v>427917.1</v>
      </c>
      <c r="F364" s="54">
        <f>F365+F367+F369+F370</f>
        <v>383917.1</v>
      </c>
      <c r="G364" s="54">
        <f>G365+G367+G369+G370</f>
        <v>375020</v>
      </c>
      <c r="H364" s="54">
        <f>H365+H367+H369+H370</f>
        <v>375020</v>
      </c>
      <c r="I364" s="55">
        <f>G364/D364*100</f>
        <v>97.68254657060079</v>
      </c>
      <c r="J364" s="55">
        <f>G364/E364*100</f>
        <v>87.6384701616271</v>
      </c>
      <c r="K364" s="55">
        <f>G364/F364*100</f>
        <v>97.68254657060079</v>
      </c>
    </row>
    <row r="365" spans="1:11" ht="30">
      <c r="A365" s="195"/>
      <c r="B365" s="156"/>
      <c r="C365" s="65" t="s">
        <v>76</v>
      </c>
      <c r="D365" s="57">
        <v>383917.1</v>
      </c>
      <c r="E365" s="57">
        <f>383917.1+44000</f>
        <v>427917.1</v>
      </c>
      <c r="F365" s="57">
        <v>383917.1</v>
      </c>
      <c r="G365" s="57">
        <v>375020</v>
      </c>
      <c r="H365" s="57">
        <v>375020</v>
      </c>
      <c r="I365" s="62">
        <f>G365/D365*100</f>
        <v>97.68254657060079</v>
      </c>
      <c r="J365" s="62">
        <f>G365/E365*100</f>
        <v>87.6384701616271</v>
      </c>
      <c r="K365" s="62">
        <f>G365/F365*100</f>
        <v>97.68254657060079</v>
      </c>
    </row>
    <row r="366" spans="1:11" ht="75">
      <c r="A366" s="195"/>
      <c r="B366" s="156"/>
      <c r="C366" s="66" t="s">
        <v>77</v>
      </c>
      <c r="D366" s="57">
        <v>0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</row>
    <row r="367" spans="1:11" ht="45">
      <c r="A367" s="195"/>
      <c r="B367" s="156"/>
      <c r="C367" s="65" t="s">
        <v>78</v>
      </c>
      <c r="D367" s="57">
        <v>0</v>
      </c>
      <c r="E367" s="57">
        <v>0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0</v>
      </c>
    </row>
    <row r="368" spans="1:11" ht="75">
      <c r="A368" s="195"/>
      <c r="B368" s="156"/>
      <c r="C368" s="66" t="s">
        <v>79</v>
      </c>
      <c r="D368" s="57">
        <v>0</v>
      </c>
      <c r="E368" s="57">
        <v>0</v>
      </c>
      <c r="F368" s="57">
        <v>0</v>
      </c>
      <c r="G368" s="57">
        <v>0</v>
      </c>
      <c r="H368" s="57">
        <v>0</v>
      </c>
      <c r="I368" s="57">
        <v>0</v>
      </c>
      <c r="J368" s="57">
        <v>0</v>
      </c>
      <c r="K368" s="57">
        <v>0</v>
      </c>
    </row>
    <row r="369" spans="1:11" ht="45">
      <c r="A369" s="195"/>
      <c r="B369" s="156"/>
      <c r="C369" s="65" t="s">
        <v>80</v>
      </c>
      <c r="D369" s="57">
        <v>0</v>
      </c>
      <c r="E369" s="57">
        <v>0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v>0</v>
      </c>
    </row>
    <row r="370" spans="1:11" ht="45">
      <c r="A370" s="196"/>
      <c r="B370" s="157"/>
      <c r="C370" s="65" t="s">
        <v>81</v>
      </c>
      <c r="D370" s="57">
        <v>0</v>
      </c>
      <c r="E370" s="57">
        <v>0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0</v>
      </c>
    </row>
    <row r="371" spans="1:11" ht="15">
      <c r="A371" s="194" t="s">
        <v>132</v>
      </c>
      <c r="B371" s="155" t="s">
        <v>124</v>
      </c>
      <c r="C371" s="64" t="s">
        <v>75</v>
      </c>
      <c r="D371" s="54">
        <f>D372+D374+D376+D377</f>
        <v>0</v>
      </c>
      <c r="E371" s="54">
        <f>E372+E374</f>
        <v>0</v>
      </c>
      <c r="F371" s="54">
        <f>F372+F374+F376+F377</f>
        <v>0</v>
      </c>
      <c r="G371" s="54">
        <f>G372+G374+G376+G377</f>
        <v>0</v>
      </c>
      <c r="H371" s="54">
        <f>H372+H374+H376+H377</f>
        <v>0</v>
      </c>
      <c r="I371" s="55">
        <v>0</v>
      </c>
      <c r="J371" s="55">
        <v>0</v>
      </c>
      <c r="K371" s="55">
        <v>0</v>
      </c>
    </row>
    <row r="372" spans="1:11" ht="30">
      <c r="A372" s="195"/>
      <c r="B372" s="156"/>
      <c r="C372" s="65" t="s">
        <v>76</v>
      </c>
      <c r="D372" s="57">
        <v>0</v>
      </c>
      <c r="E372" s="57">
        <v>0</v>
      </c>
      <c r="F372" s="57">
        <v>0</v>
      </c>
      <c r="G372" s="57">
        <v>0</v>
      </c>
      <c r="H372" s="57">
        <v>0</v>
      </c>
      <c r="I372" s="55">
        <v>0</v>
      </c>
      <c r="J372" s="55">
        <v>0</v>
      </c>
      <c r="K372" s="55">
        <v>0</v>
      </c>
    </row>
    <row r="373" spans="1:11" ht="75">
      <c r="A373" s="195"/>
      <c r="B373" s="156"/>
      <c r="C373" s="66" t="s">
        <v>77</v>
      </c>
      <c r="D373" s="57">
        <v>0</v>
      </c>
      <c r="E373" s="57">
        <v>0</v>
      </c>
      <c r="F373" s="57">
        <v>0</v>
      </c>
      <c r="G373" s="57">
        <f>G372</f>
        <v>0</v>
      </c>
      <c r="H373" s="57">
        <f>H372</f>
        <v>0</v>
      </c>
      <c r="I373" s="55">
        <v>0</v>
      </c>
      <c r="J373" s="55">
        <v>0</v>
      </c>
      <c r="K373" s="55">
        <v>0</v>
      </c>
    </row>
    <row r="374" spans="1:11" ht="45">
      <c r="A374" s="195"/>
      <c r="B374" s="156"/>
      <c r="C374" s="65" t="s">
        <v>78</v>
      </c>
      <c r="D374" s="57">
        <v>0</v>
      </c>
      <c r="E374" s="57">
        <v>0</v>
      </c>
      <c r="F374" s="57">
        <v>0</v>
      </c>
      <c r="G374" s="57">
        <v>0</v>
      </c>
      <c r="H374" s="57">
        <v>0</v>
      </c>
      <c r="I374" s="55">
        <v>0</v>
      </c>
      <c r="J374" s="55">
        <v>0</v>
      </c>
      <c r="K374" s="55">
        <v>0</v>
      </c>
    </row>
    <row r="375" spans="1:11" ht="75">
      <c r="A375" s="195"/>
      <c r="B375" s="156"/>
      <c r="C375" s="66" t="s">
        <v>79</v>
      </c>
      <c r="D375" s="57">
        <v>0</v>
      </c>
      <c r="E375" s="57">
        <v>0</v>
      </c>
      <c r="F375" s="57">
        <v>0</v>
      </c>
      <c r="G375" s="57">
        <v>0</v>
      </c>
      <c r="H375" s="57">
        <f>H374</f>
        <v>0</v>
      </c>
      <c r="I375" s="55">
        <v>0</v>
      </c>
      <c r="J375" s="55">
        <v>0</v>
      </c>
      <c r="K375" s="55">
        <v>0</v>
      </c>
    </row>
    <row r="376" spans="1:11" ht="45">
      <c r="A376" s="195"/>
      <c r="B376" s="156"/>
      <c r="C376" s="65" t="s">
        <v>80</v>
      </c>
      <c r="D376" s="57">
        <v>0</v>
      </c>
      <c r="E376" s="57">
        <v>0</v>
      </c>
      <c r="F376" s="57">
        <v>0</v>
      </c>
      <c r="G376" s="57">
        <v>0</v>
      </c>
      <c r="H376" s="57">
        <v>0</v>
      </c>
      <c r="I376" s="57">
        <v>0</v>
      </c>
      <c r="J376" s="57">
        <v>0</v>
      </c>
      <c r="K376" s="57">
        <v>0</v>
      </c>
    </row>
    <row r="377" spans="1:11" ht="45">
      <c r="A377" s="195"/>
      <c r="B377" s="157"/>
      <c r="C377" s="65" t="s">
        <v>81</v>
      </c>
      <c r="D377" s="57">
        <v>0</v>
      </c>
      <c r="E377" s="57">
        <v>0</v>
      </c>
      <c r="F377" s="57">
        <v>0</v>
      </c>
      <c r="G377" s="57">
        <v>0</v>
      </c>
      <c r="H377" s="57">
        <v>0</v>
      </c>
      <c r="I377" s="57">
        <v>0</v>
      </c>
      <c r="J377" s="57">
        <v>0</v>
      </c>
      <c r="K377" s="57">
        <v>0</v>
      </c>
    </row>
    <row r="378" spans="1:11" ht="15">
      <c r="A378" s="195"/>
      <c r="B378" s="155" t="s">
        <v>85</v>
      </c>
      <c r="C378" s="65" t="s">
        <v>75</v>
      </c>
      <c r="D378" s="57">
        <f>D379+D381+D383+D384</f>
        <v>0</v>
      </c>
      <c r="E378" s="57">
        <f>E379+E381+E383+E384</f>
        <v>0</v>
      </c>
      <c r="F378" s="57">
        <f>F379+F381+F383+F384</f>
        <v>0</v>
      </c>
      <c r="G378" s="57">
        <f>G379+G381+G383+G384</f>
        <v>0</v>
      </c>
      <c r="H378" s="57">
        <f>H379+H381+H383+H384</f>
        <v>0</v>
      </c>
      <c r="I378" s="55" t="e">
        <f>G378/D378*100</f>
        <v>#DIV/0!</v>
      </c>
      <c r="J378" s="55" t="e">
        <f>G378/E378*100</f>
        <v>#DIV/0!</v>
      </c>
      <c r="K378" s="55" t="e">
        <f>G378/F378*100</f>
        <v>#DIV/0!</v>
      </c>
    </row>
    <row r="379" spans="1:11" ht="30">
      <c r="A379" s="195"/>
      <c r="B379" s="156"/>
      <c r="C379" s="65" t="s">
        <v>76</v>
      </c>
      <c r="D379" s="57">
        <v>0</v>
      </c>
      <c r="E379" s="57">
        <v>0</v>
      </c>
      <c r="F379" s="57">
        <v>0</v>
      </c>
      <c r="G379" s="57">
        <v>0</v>
      </c>
      <c r="H379" s="57">
        <v>0</v>
      </c>
      <c r="I379" s="62" t="e">
        <f>G379/D379*100</f>
        <v>#DIV/0!</v>
      </c>
      <c r="J379" s="62" t="e">
        <f>G379/E379*100</f>
        <v>#DIV/0!</v>
      </c>
      <c r="K379" s="62" t="e">
        <f>G379/F379*100</f>
        <v>#DIV/0!</v>
      </c>
    </row>
    <row r="380" spans="1:11" ht="75">
      <c r="A380" s="195"/>
      <c r="B380" s="156"/>
      <c r="C380" s="66" t="s">
        <v>77</v>
      </c>
      <c r="D380" s="57">
        <f>D379</f>
        <v>0</v>
      </c>
      <c r="E380" s="57">
        <f>E379</f>
        <v>0</v>
      </c>
      <c r="F380" s="57">
        <f>F379</f>
        <v>0</v>
      </c>
      <c r="G380" s="57">
        <f>G379</f>
        <v>0</v>
      </c>
      <c r="H380" s="57">
        <f>H379</f>
        <v>0</v>
      </c>
      <c r="I380" s="62" t="e">
        <f>G380/D380*100</f>
        <v>#DIV/0!</v>
      </c>
      <c r="J380" s="62" t="e">
        <f>G380/E380*100</f>
        <v>#DIV/0!</v>
      </c>
      <c r="K380" s="62">
        <v>0</v>
      </c>
    </row>
    <row r="381" spans="1:11" ht="45">
      <c r="A381" s="195"/>
      <c r="B381" s="156"/>
      <c r="C381" s="65" t="s">
        <v>78</v>
      </c>
      <c r="D381" s="57">
        <v>0</v>
      </c>
      <c r="E381" s="57">
        <v>0</v>
      </c>
      <c r="F381" s="57">
        <v>0</v>
      </c>
      <c r="G381" s="57">
        <v>0</v>
      </c>
      <c r="H381" s="57">
        <v>0</v>
      </c>
      <c r="I381" s="55" t="e">
        <f>G381/D381*100</f>
        <v>#DIV/0!</v>
      </c>
      <c r="J381" s="55" t="e">
        <f>G381/E381*100</f>
        <v>#DIV/0!</v>
      </c>
      <c r="K381" s="55" t="e">
        <f>G381/F381*100</f>
        <v>#DIV/0!</v>
      </c>
    </row>
    <row r="382" spans="1:11" ht="75">
      <c r="A382" s="195"/>
      <c r="B382" s="156"/>
      <c r="C382" s="66" t="s">
        <v>79</v>
      </c>
      <c r="D382" s="57">
        <f>D381</f>
        <v>0</v>
      </c>
      <c r="E382" s="57">
        <f>E381</f>
        <v>0</v>
      </c>
      <c r="F382" s="57">
        <f>F381</f>
        <v>0</v>
      </c>
      <c r="G382" s="57">
        <f>G381</f>
        <v>0</v>
      </c>
      <c r="H382" s="57">
        <f>H381</f>
        <v>0</v>
      </c>
      <c r="I382" s="55" t="e">
        <f>G382/D382*100</f>
        <v>#DIV/0!</v>
      </c>
      <c r="J382" s="55" t="e">
        <f>G382/E382*100</f>
        <v>#DIV/0!</v>
      </c>
      <c r="K382" s="55" t="e">
        <f>G382/F382*100</f>
        <v>#DIV/0!</v>
      </c>
    </row>
    <row r="383" spans="1:11" ht="45">
      <c r="A383" s="195"/>
      <c r="B383" s="156"/>
      <c r="C383" s="65" t="s">
        <v>80</v>
      </c>
      <c r="D383" s="57">
        <v>0</v>
      </c>
      <c r="E383" s="57">
        <v>0</v>
      </c>
      <c r="F383" s="57">
        <v>0</v>
      </c>
      <c r="G383" s="57">
        <v>0</v>
      </c>
      <c r="H383" s="57">
        <v>0</v>
      </c>
      <c r="I383" s="57">
        <v>0</v>
      </c>
      <c r="J383" s="57">
        <v>0</v>
      </c>
      <c r="K383" s="57">
        <v>0</v>
      </c>
    </row>
    <row r="384" spans="1:11" ht="45">
      <c r="A384" s="196"/>
      <c r="B384" s="157"/>
      <c r="C384" s="65" t="s">
        <v>81</v>
      </c>
      <c r="D384" s="57">
        <v>0</v>
      </c>
      <c r="E384" s="57">
        <v>0</v>
      </c>
      <c r="F384" s="57">
        <v>0</v>
      </c>
      <c r="G384" s="57">
        <v>0</v>
      </c>
      <c r="H384" s="57">
        <v>0</v>
      </c>
      <c r="I384" s="57">
        <v>0</v>
      </c>
      <c r="J384" s="57">
        <v>0</v>
      </c>
      <c r="K384" s="57">
        <v>0</v>
      </c>
    </row>
    <row r="385" spans="1:11" ht="15">
      <c r="A385" s="194" t="s">
        <v>133</v>
      </c>
      <c r="B385" s="155" t="s">
        <v>128</v>
      </c>
      <c r="C385" s="65" t="s">
        <v>75</v>
      </c>
      <c r="D385" s="57">
        <f>D386+D388+D390+D391</f>
        <v>61333.4</v>
      </c>
      <c r="E385" s="57">
        <f>E386+E388+E390+E391</f>
        <v>61333.4</v>
      </c>
      <c r="F385" s="57">
        <f>F386+F388+F390+F391</f>
        <v>61333.4</v>
      </c>
      <c r="G385" s="57">
        <f>G386+G388+G390+G391</f>
        <v>56180.40000000001</v>
      </c>
      <c r="H385" s="57">
        <f>H386+H388+H390+H391</f>
        <v>56180.40000000001</v>
      </c>
      <c r="I385" s="55">
        <f>G385/D385*100</f>
        <v>91.59837869741447</v>
      </c>
      <c r="J385" s="55">
        <f>G385/E385*100</f>
        <v>91.59837869741447</v>
      </c>
      <c r="K385" s="55">
        <f>G385/F385*100</f>
        <v>91.59837869741447</v>
      </c>
    </row>
    <row r="386" spans="1:11" ht="30">
      <c r="A386" s="195"/>
      <c r="B386" s="156"/>
      <c r="C386" s="65" t="s">
        <v>76</v>
      </c>
      <c r="D386" s="57">
        <f>D414+D421+D428+D435+D393</f>
        <v>23002.6</v>
      </c>
      <c r="E386" s="57">
        <f>E414+E421+E428+E435+E393</f>
        <v>23002.6</v>
      </c>
      <c r="F386" s="57">
        <f>F414+F421+F428+F435+F393</f>
        <v>23002.6</v>
      </c>
      <c r="G386" s="57">
        <f>G414+G421+G428+G435+G393</f>
        <v>17849.600000000002</v>
      </c>
      <c r="H386" s="57">
        <f>H414+H421+H428+H435+H393</f>
        <v>17849.600000000002</v>
      </c>
      <c r="I386" s="62">
        <f>G386/D386*100</f>
        <v>77.59818455305054</v>
      </c>
      <c r="J386" s="62">
        <f>G386/E386*100</f>
        <v>77.59818455305054</v>
      </c>
      <c r="K386" s="62">
        <f>G386/F386*100</f>
        <v>77.59818455305054</v>
      </c>
    </row>
    <row r="387" spans="1:11" ht="75">
      <c r="A387" s="195"/>
      <c r="B387" s="156"/>
      <c r="C387" s="66" t="s">
        <v>77</v>
      </c>
      <c r="D387" s="57">
        <f>D394+D415+D422+D429+D436</f>
        <v>1585.5</v>
      </c>
      <c r="E387" s="57">
        <f>E394+E415+E422+E429+E436</f>
        <v>1585.5</v>
      </c>
      <c r="F387" s="57">
        <f>F394+F415+F422+F429+F436</f>
        <v>1585.5</v>
      </c>
      <c r="G387" s="57">
        <f>G394+G415+G422+G429+G436</f>
        <v>1585.5</v>
      </c>
      <c r="H387" s="57">
        <f>H394+H415+H422+H429+H436</f>
        <v>1585.5</v>
      </c>
      <c r="I387" s="62">
        <f>G387/D387*100</f>
        <v>100</v>
      </c>
      <c r="J387" s="62">
        <f>G387/E387*100</f>
        <v>100</v>
      </c>
      <c r="K387" s="62">
        <f>G387/F387*100</f>
        <v>100</v>
      </c>
    </row>
    <row r="388" spans="1:11" ht="45">
      <c r="A388" s="195"/>
      <c r="B388" s="156"/>
      <c r="C388" s="65" t="s">
        <v>78</v>
      </c>
      <c r="D388" s="57">
        <f>D437+D395</f>
        <v>38330.8</v>
      </c>
      <c r="E388" s="57">
        <f>E437+E395</f>
        <v>38330.8</v>
      </c>
      <c r="F388" s="57">
        <f>F437+F395</f>
        <v>38330.8</v>
      </c>
      <c r="G388" s="57">
        <f>G437+G395</f>
        <v>38330.8</v>
      </c>
      <c r="H388" s="57">
        <f>H437+H395</f>
        <v>38330.8</v>
      </c>
      <c r="I388" s="55">
        <f>G388/D388*100</f>
        <v>100</v>
      </c>
      <c r="J388" s="55">
        <f>G388/E388*100</f>
        <v>100</v>
      </c>
      <c r="K388" s="55">
        <f>G388/F388*100</f>
        <v>100</v>
      </c>
    </row>
    <row r="389" spans="1:11" ht="75">
      <c r="A389" s="195"/>
      <c r="B389" s="156"/>
      <c r="C389" s="66" t="s">
        <v>79</v>
      </c>
      <c r="D389" s="57">
        <f>D388</f>
        <v>38330.8</v>
      </c>
      <c r="E389" s="57">
        <f>E388</f>
        <v>38330.8</v>
      </c>
      <c r="F389" s="57">
        <f>F388</f>
        <v>38330.8</v>
      </c>
      <c r="G389" s="57">
        <f>G388</f>
        <v>38330.8</v>
      </c>
      <c r="H389" s="57">
        <f>H388</f>
        <v>38330.8</v>
      </c>
      <c r="I389" s="55">
        <f>G389/D389*100</f>
        <v>100</v>
      </c>
      <c r="J389" s="55">
        <f>G389/E389*100</f>
        <v>100</v>
      </c>
      <c r="K389" s="55">
        <f>G389/F389*100</f>
        <v>100</v>
      </c>
    </row>
    <row r="390" spans="1:11" ht="45">
      <c r="A390" s="195"/>
      <c r="B390" s="156"/>
      <c r="C390" s="65" t="s">
        <v>80</v>
      </c>
      <c r="D390" s="57">
        <v>0</v>
      </c>
      <c r="E390" s="57">
        <v>0</v>
      </c>
      <c r="F390" s="57">
        <v>0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</row>
    <row r="391" spans="1:11" ht="45">
      <c r="A391" s="196"/>
      <c r="B391" s="157"/>
      <c r="C391" s="65" t="s">
        <v>81</v>
      </c>
      <c r="D391" s="57">
        <v>0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</row>
    <row r="392" spans="1:11" ht="15">
      <c r="A392" s="197" t="s">
        <v>134</v>
      </c>
      <c r="B392" s="155" t="s">
        <v>128</v>
      </c>
      <c r="C392" s="65" t="s">
        <v>75</v>
      </c>
      <c r="D392" s="57">
        <f>D393+D395+D397+D398</f>
        <v>31170.300000000003</v>
      </c>
      <c r="E392" s="57">
        <f>E393+E395+E397+E398</f>
        <v>31170.300000000003</v>
      </c>
      <c r="F392" s="57">
        <f>F393+F395+F397+F398</f>
        <v>31170.300000000003</v>
      </c>
      <c r="G392" s="57">
        <f>G393+G395+G397+G398</f>
        <v>31170.300000000003</v>
      </c>
      <c r="H392" s="57">
        <f>H393+H395+H397+H398</f>
        <v>31170.300000000003</v>
      </c>
      <c r="I392" s="55">
        <f>G392/D392*100</f>
        <v>100</v>
      </c>
      <c r="J392" s="55">
        <f>G392/E392*100</f>
        <v>100</v>
      </c>
      <c r="K392" s="55">
        <f>G392/F392*100</f>
        <v>100</v>
      </c>
    </row>
    <row r="393" spans="1:11" ht="30">
      <c r="A393" s="197"/>
      <c r="B393" s="156"/>
      <c r="C393" s="65" t="s">
        <v>76</v>
      </c>
      <c r="D393" s="57">
        <f>D400+D407</f>
        <v>623.4</v>
      </c>
      <c r="E393" s="57">
        <f>E400+E407</f>
        <v>623.4</v>
      </c>
      <c r="F393" s="57">
        <f>F400+F407</f>
        <v>623.4</v>
      </c>
      <c r="G393" s="57">
        <f>G400+G407</f>
        <v>623.4</v>
      </c>
      <c r="H393" s="57">
        <f>H400+H407</f>
        <v>623.4</v>
      </c>
      <c r="I393" s="62">
        <f>G393/D393*100</f>
        <v>100</v>
      </c>
      <c r="J393" s="62">
        <f>G393/E393*100</f>
        <v>100</v>
      </c>
      <c r="K393" s="62">
        <f>G393/F393*100</f>
        <v>100</v>
      </c>
    </row>
    <row r="394" spans="1:11" ht="75">
      <c r="A394" s="197"/>
      <c r="B394" s="156"/>
      <c r="C394" s="66" t="s">
        <v>77</v>
      </c>
      <c r="D394" s="57">
        <f>D393</f>
        <v>623.4</v>
      </c>
      <c r="E394" s="57">
        <f>E393</f>
        <v>623.4</v>
      </c>
      <c r="F394" s="57">
        <f>F393</f>
        <v>623.4</v>
      </c>
      <c r="G394" s="57">
        <f>G393</f>
        <v>623.4</v>
      </c>
      <c r="H394" s="57">
        <f>H393</f>
        <v>623.4</v>
      </c>
      <c r="I394" s="62">
        <f>G394/D394*100</f>
        <v>100</v>
      </c>
      <c r="J394" s="62">
        <f>G394/E394*100</f>
        <v>100</v>
      </c>
      <c r="K394" s="62">
        <f>G394/F394*100</f>
        <v>100</v>
      </c>
    </row>
    <row r="395" spans="1:11" ht="45">
      <c r="A395" s="197"/>
      <c r="B395" s="156"/>
      <c r="C395" s="65" t="s">
        <v>78</v>
      </c>
      <c r="D395" s="57">
        <f>D402+D409</f>
        <v>30546.9</v>
      </c>
      <c r="E395" s="57">
        <f>E402+E409</f>
        <v>30546.9</v>
      </c>
      <c r="F395" s="57">
        <f>F402+F409</f>
        <v>30546.9</v>
      </c>
      <c r="G395" s="57">
        <f>G402+G409</f>
        <v>30546.9</v>
      </c>
      <c r="H395" s="57">
        <f>H402+H409</f>
        <v>30546.9</v>
      </c>
      <c r="I395" s="55">
        <f>G395/D395*100</f>
        <v>100</v>
      </c>
      <c r="J395" s="55">
        <f>G395/E395*100</f>
        <v>100</v>
      </c>
      <c r="K395" s="55">
        <f>G395/F395*100</f>
        <v>100</v>
      </c>
    </row>
    <row r="396" spans="1:11" ht="75">
      <c r="A396" s="197"/>
      <c r="B396" s="156"/>
      <c r="C396" s="66" t="s">
        <v>79</v>
      </c>
      <c r="D396" s="57">
        <f>D395</f>
        <v>30546.9</v>
      </c>
      <c r="E396" s="57">
        <f>E395</f>
        <v>30546.9</v>
      </c>
      <c r="F396" s="57">
        <f>F395</f>
        <v>30546.9</v>
      </c>
      <c r="G396" s="57">
        <f>G395</f>
        <v>30546.9</v>
      </c>
      <c r="H396" s="57">
        <f>H395</f>
        <v>30546.9</v>
      </c>
      <c r="I396" s="55">
        <f>G396/D396*100</f>
        <v>100</v>
      </c>
      <c r="J396" s="55">
        <f>G396/E396*100</f>
        <v>100</v>
      </c>
      <c r="K396" s="55">
        <f>G396/F396*100</f>
        <v>100</v>
      </c>
    </row>
    <row r="397" spans="1:11" ht="45">
      <c r="A397" s="197"/>
      <c r="B397" s="156"/>
      <c r="C397" s="65" t="s">
        <v>80</v>
      </c>
      <c r="D397" s="57">
        <v>0</v>
      </c>
      <c r="E397" s="57">
        <v>0</v>
      </c>
      <c r="F397" s="57">
        <v>0</v>
      </c>
      <c r="G397" s="57">
        <v>0</v>
      </c>
      <c r="H397" s="57">
        <v>0</v>
      </c>
      <c r="I397" s="57">
        <v>0</v>
      </c>
      <c r="J397" s="57">
        <v>0</v>
      </c>
      <c r="K397" s="57">
        <v>0</v>
      </c>
    </row>
    <row r="398" spans="1:11" ht="45">
      <c r="A398" s="197"/>
      <c r="B398" s="157"/>
      <c r="C398" s="65" t="s">
        <v>81</v>
      </c>
      <c r="D398" s="57">
        <v>0</v>
      </c>
      <c r="E398" s="57">
        <v>0</v>
      </c>
      <c r="F398" s="57">
        <v>0</v>
      </c>
      <c r="G398" s="57">
        <v>0</v>
      </c>
      <c r="H398" s="57">
        <v>0</v>
      </c>
      <c r="I398" s="57">
        <v>0</v>
      </c>
      <c r="J398" s="57">
        <v>0</v>
      </c>
      <c r="K398" s="57">
        <v>0</v>
      </c>
    </row>
    <row r="399" spans="1:11" ht="15">
      <c r="A399" s="198" t="s">
        <v>135</v>
      </c>
      <c r="B399" s="155" t="s">
        <v>128</v>
      </c>
      <c r="C399" s="65" t="s">
        <v>75</v>
      </c>
      <c r="D399" s="57">
        <f>D400+D402+D404+D405</f>
        <v>5660.099999999999</v>
      </c>
      <c r="E399" s="57">
        <f>E400+E402+E404+E405</f>
        <v>5660.099999999999</v>
      </c>
      <c r="F399" s="57">
        <f>F400+F402+F404+F405</f>
        <v>5660.099999999999</v>
      </c>
      <c r="G399" s="57">
        <f>G400+G402+G404+G405</f>
        <v>5660.099999999999</v>
      </c>
      <c r="H399" s="57">
        <f>H400+H402+H404+H405</f>
        <v>5660.099999999999</v>
      </c>
      <c r="I399" s="55">
        <f>G399/D399*100</f>
        <v>100</v>
      </c>
      <c r="J399" s="55">
        <f>G399/E399*100</f>
        <v>100</v>
      </c>
      <c r="K399" s="55">
        <f>G399/F399*100</f>
        <v>100</v>
      </c>
    </row>
    <row r="400" spans="1:11" ht="30">
      <c r="A400" s="198"/>
      <c r="B400" s="156"/>
      <c r="C400" s="65" t="s">
        <v>76</v>
      </c>
      <c r="D400" s="57">
        <v>113.2</v>
      </c>
      <c r="E400" s="57">
        <v>113.2</v>
      </c>
      <c r="F400" s="57">
        <v>113.2</v>
      </c>
      <c r="G400" s="57">
        <v>113.2</v>
      </c>
      <c r="H400" s="57">
        <v>113.2</v>
      </c>
      <c r="I400" s="62">
        <f>G400/D400*100</f>
        <v>100</v>
      </c>
      <c r="J400" s="62">
        <f>G400/E400*100</f>
        <v>100</v>
      </c>
      <c r="K400" s="62">
        <f>G400/F400*100</f>
        <v>100</v>
      </c>
    </row>
    <row r="401" spans="1:11" ht="75">
      <c r="A401" s="198"/>
      <c r="B401" s="156"/>
      <c r="C401" s="66" t="s">
        <v>77</v>
      </c>
      <c r="D401" s="57">
        <f>D400</f>
        <v>113.2</v>
      </c>
      <c r="E401" s="57">
        <f>E400</f>
        <v>113.2</v>
      </c>
      <c r="F401" s="57">
        <f>F400</f>
        <v>113.2</v>
      </c>
      <c r="G401" s="57">
        <f>G400</f>
        <v>113.2</v>
      </c>
      <c r="H401" s="57">
        <f>H400</f>
        <v>113.2</v>
      </c>
      <c r="I401" s="62">
        <f>G401/D401*100</f>
        <v>100</v>
      </c>
      <c r="J401" s="62">
        <f>G401/E401*100</f>
        <v>100</v>
      </c>
      <c r="K401" s="62">
        <f>G401/F401*100</f>
        <v>100</v>
      </c>
    </row>
    <row r="402" spans="1:11" ht="45">
      <c r="A402" s="198"/>
      <c r="B402" s="156"/>
      <c r="C402" s="65" t="s">
        <v>78</v>
      </c>
      <c r="D402" s="57">
        <v>5546.9</v>
      </c>
      <c r="E402" s="57">
        <v>5546.9</v>
      </c>
      <c r="F402" s="57">
        <v>5546.9</v>
      </c>
      <c r="G402" s="57">
        <v>5546.9</v>
      </c>
      <c r="H402" s="57">
        <v>5546.9</v>
      </c>
      <c r="I402" s="55">
        <f>G402/D402*100</f>
        <v>100</v>
      </c>
      <c r="J402" s="55">
        <f>G402/E402*100</f>
        <v>100</v>
      </c>
      <c r="K402" s="55">
        <f>G402/F402*100</f>
        <v>100</v>
      </c>
    </row>
    <row r="403" spans="1:11" ht="75">
      <c r="A403" s="198"/>
      <c r="B403" s="156"/>
      <c r="C403" s="66" t="s">
        <v>79</v>
      </c>
      <c r="D403" s="57">
        <f>D402</f>
        <v>5546.9</v>
      </c>
      <c r="E403" s="57">
        <f>E402</f>
        <v>5546.9</v>
      </c>
      <c r="F403" s="57">
        <f>F402</f>
        <v>5546.9</v>
      </c>
      <c r="G403" s="57">
        <f>G402</f>
        <v>5546.9</v>
      </c>
      <c r="H403" s="57">
        <f>H402</f>
        <v>5546.9</v>
      </c>
      <c r="I403" s="55">
        <f>G403/D403*100</f>
        <v>100</v>
      </c>
      <c r="J403" s="55">
        <f>G403/E403*100</f>
        <v>100</v>
      </c>
      <c r="K403" s="55">
        <f>G403/F403*100</f>
        <v>100</v>
      </c>
    </row>
    <row r="404" spans="1:11" ht="45">
      <c r="A404" s="198"/>
      <c r="B404" s="156"/>
      <c r="C404" s="65" t="s">
        <v>80</v>
      </c>
      <c r="D404" s="57">
        <v>0</v>
      </c>
      <c r="E404" s="57">
        <v>0</v>
      </c>
      <c r="F404" s="57">
        <v>0</v>
      </c>
      <c r="G404" s="57">
        <v>0</v>
      </c>
      <c r="H404" s="57">
        <v>0</v>
      </c>
      <c r="I404" s="57">
        <v>0</v>
      </c>
      <c r="J404" s="57">
        <v>0</v>
      </c>
      <c r="K404" s="57">
        <v>0</v>
      </c>
    </row>
    <row r="405" spans="1:11" ht="45">
      <c r="A405" s="198"/>
      <c r="B405" s="157"/>
      <c r="C405" s="65" t="s">
        <v>81</v>
      </c>
      <c r="D405" s="57">
        <v>0</v>
      </c>
      <c r="E405" s="57">
        <v>0</v>
      </c>
      <c r="F405" s="57">
        <v>0</v>
      </c>
      <c r="G405" s="57">
        <v>0</v>
      </c>
      <c r="H405" s="57">
        <v>0</v>
      </c>
      <c r="I405" s="57">
        <v>0</v>
      </c>
      <c r="J405" s="57">
        <v>0</v>
      </c>
      <c r="K405" s="57">
        <v>0</v>
      </c>
    </row>
    <row r="406" spans="1:11" ht="15">
      <c r="A406" s="198" t="s">
        <v>136</v>
      </c>
      <c r="B406" s="155" t="s">
        <v>128</v>
      </c>
      <c r="C406" s="65" t="s">
        <v>75</v>
      </c>
      <c r="D406" s="57">
        <f>D407+D409+D411+D412</f>
        <v>25510.2</v>
      </c>
      <c r="E406" s="57">
        <f>E407+E409+E411+E412</f>
        <v>25510.2</v>
      </c>
      <c r="F406" s="57">
        <f>F407+F409+F411+F412</f>
        <v>25510.2</v>
      </c>
      <c r="G406" s="57">
        <f>G407+G409+G411+G412</f>
        <v>25510.2</v>
      </c>
      <c r="H406" s="57">
        <f>H407+H409+H411+H412</f>
        <v>25510.2</v>
      </c>
      <c r="I406" s="55">
        <f>G406/D406*100</f>
        <v>100</v>
      </c>
      <c r="J406" s="55">
        <f>G406/E406*100</f>
        <v>100</v>
      </c>
      <c r="K406" s="55">
        <f>G406/F406*100</f>
        <v>100</v>
      </c>
    </row>
    <row r="407" spans="1:11" ht="30">
      <c r="A407" s="198"/>
      <c r="B407" s="156"/>
      <c r="C407" s="65" t="s">
        <v>76</v>
      </c>
      <c r="D407" s="57">
        <v>510.2</v>
      </c>
      <c r="E407" s="57">
        <v>510.2</v>
      </c>
      <c r="F407" s="57">
        <v>510.2</v>
      </c>
      <c r="G407" s="57">
        <v>510.2</v>
      </c>
      <c r="H407" s="57">
        <v>510.2</v>
      </c>
      <c r="I407" s="62">
        <f>G407/D407*100</f>
        <v>100</v>
      </c>
      <c r="J407" s="62">
        <f>G407/E407*100</f>
        <v>100</v>
      </c>
      <c r="K407" s="62">
        <f>G407/F407*100</f>
        <v>100</v>
      </c>
    </row>
    <row r="408" spans="1:11" ht="75">
      <c r="A408" s="198"/>
      <c r="B408" s="156"/>
      <c r="C408" s="66" t="s">
        <v>77</v>
      </c>
      <c r="D408" s="57">
        <f>D407</f>
        <v>510.2</v>
      </c>
      <c r="E408" s="57">
        <f>E407</f>
        <v>510.2</v>
      </c>
      <c r="F408" s="57">
        <f>F407</f>
        <v>510.2</v>
      </c>
      <c r="G408" s="57">
        <v>510.2</v>
      </c>
      <c r="H408" s="57">
        <v>510.2</v>
      </c>
      <c r="I408" s="62">
        <f>G408/D408*100</f>
        <v>100</v>
      </c>
      <c r="J408" s="62">
        <f>G408/E408*100</f>
        <v>100</v>
      </c>
      <c r="K408" s="62">
        <f>G408/F408*100</f>
        <v>100</v>
      </c>
    </row>
    <row r="409" spans="1:11" ht="45">
      <c r="A409" s="198"/>
      <c r="B409" s="156"/>
      <c r="C409" s="65" t="s">
        <v>78</v>
      </c>
      <c r="D409" s="57">
        <v>25000</v>
      </c>
      <c r="E409" s="57">
        <v>25000</v>
      </c>
      <c r="F409" s="57">
        <v>25000</v>
      </c>
      <c r="G409" s="57">
        <v>25000</v>
      </c>
      <c r="H409" s="57">
        <v>25000</v>
      </c>
      <c r="I409" s="55">
        <f>G409/D409*100</f>
        <v>100</v>
      </c>
      <c r="J409" s="55">
        <f>G409/E409*100</f>
        <v>100</v>
      </c>
      <c r="K409" s="55">
        <f>G409/F409*100</f>
        <v>100</v>
      </c>
    </row>
    <row r="410" spans="1:11" ht="75">
      <c r="A410" s="198"/>
      <c r="B410" s="156"/>
      <c r="C410" s="66" t="s">
        <v>79</v>
      </c>
      <c r="D410" s="57">
        <f>D409</f>
        <v>25000</v>
      </c>
      <c r="E410" s="57">
        <f>E409</f>
        <v>25000</v>
      </c>
      <c r="F410" s="57">
        <f>F409</f>
        <v>25000</v>
      </c>
      <c r="G410" s="57">
        <f>G409</f>
        <v>25000</v>
      </c>
      <c r="H410" s="57">
        <f>H409</f>
        <v>25000</v>
      </c>
      <c r="I410" s="55">
        <f>G410/D410*100</f>
        <v>100</v>
      </c>
      <c r="J410" s="55">
        <f>G410/E410*100</f>
        <v>100</v>
      </c>
      <c r="K410" s="55">
        <f>G410/F410*100</f>
        <v>100</v>
      </c>
    </row>
    <row r="411" spans="1:11" ht="45">
      <c r="A411" s="198"/>
      <c r="B411" s="156"/>
      <c r="C411" s="65" t="s">
        <v>80</v>
      </c>
      <c r="D411" s="57">
        <v>0</v>
      </c>
      <c r="E411" s="57">
        <v>0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57">
        <v>0</v>
      </c>
    </row>
    <row r="412" spans="1:11" ht="45">
      <c r="A412" s="198"/>
      <c r="B412" s="157"/>
      <c r="C412" s="65" t="s">
        <v>81</v>
      </c>
      <c r="D412" s="57">
        <v>0</v>
      </c>
      <c r="E412" s="57">
        <v>0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</row>
    <row r="413" spans="1:11" ht="15">
      <c r="A413" s="194" t="s">
        <v>137</v>
      </c>
      <c r="B413" s="155" t="s">
        <v>124</v>
      </c>
      <c r="C413" s="65" t="s">
        <v>75</v>
      </c>
      <c r="D413" s="57">
        <f>D414+D416+D418+D419</f>
        <v>16018.1</v>
      </c>
      <c r="E413" s="57">
        <f>E414+E416+E418+E419</f>
        <v>16018.1</v>
      </c>
      <c r="F413" s="57">
        <f>F414+F416+F418+F419</f>
        <v>16018.1</v>
      </c>
      <c r="G413" s="57">
        <f>G414+G416+G418+G419</f>
        <v>14388.5</v>
      </c>
      <c r="H413" s="57">
        <f>H414+H416+H418+H419</f>
        <v>14388.5</v>
      </c>
      <c r="I413" s="55">
        <f>G413/D413*100</f>
        <v>89.82650876196303</v>
      </c>
      <c r="J413" s="55">
        <f>G413/E413*100</f>
        <v>89.82650876196303</v>
      </c>
      <c r="K413" s="55">
        <f>G413/F413*100</f>
        <v>89.82650876196303</v>
      </c>
    </row>
    <row r="414" spans="1:11" ht="30">
      <c r="A414" s="195"/>
      <c r="B414" s="156"/>
      <c r="C414" s="65" t="s">
        <v>76</v>
      </c>
      <c r="D414" s="57">
        <v>16018.1</v>
      </c>
      <c r="E414" s="57">
        <v>16018.1</v>
      </c>
      <c r="F414" s="57">
        <v>16018.1</v>
      </c>
      <c r="G414" s="57">
        <v>14388.5</v>
      </c>
      <c r="H414" s="57">
        <v>14388.5</v>
      </c>
      <c r="I414" s="62">
        <f>G414/D414*100</f>
        <v>89.82650876196303</v>
      </c>
      <c r="J414" s="62">
        <f>G414/E414*100</f>
        <v>89.82650876196303</v>
      </c>
      <c r="K414" s="62">
        <f>G414/F414*100</f>
        <v>89.82650876196303</v>
      </c>
    </row>
    <row r="415" spans="1:11" ht="75">
      <c r="A415" s="195"/>
      <c r="B415" s="156"/>
      <c r="C415" s="66" t="s">
        <v>77</v>
      </c>
      <c r="D415" s="57">
        <v>0</v>
      </c>
      <c r="E415" s="57">
        <v>0</v>
      </c>
      <c r="F415" s="57">
        <v>0</v>
      </c>
      <c r="G415" s="57">
        <v>0</v>
      </c>
      <c r="H415" s="57">
        <v>0</v>
      </c>
      <c r="I415" s="62">
        <v>0</v>
      </c>
      <c r="J415" s="62">
        <v>0</v>
      </c>
      <c r="K415" s="62">
        <v>0</v>
      </c>
    </row>
    <row r="416" spans="1:11" ht="45">
      <c r="A416" s="195"/>
      <c r="B416" s="156"/>
      <c r="C416" s="65" t="s">
        <v>78</v>
      </c>
      <c r="D416" s="57">
        <v>0</v>
      </c>
      <c r="E416" s="57">
        <v>0</v>
      </c>
      <c r="F416" s="57">
        <v>0</v>
      </c>
      <c r="G416" s="57">
        <v>0</v>
      </c>
      <c r="H416" s="57">
        <v>0</v>
      </c>
      <c r="I416" s="55">
        <v>0</v>
      </c>
      <c r="J416" s="55">
        <v>0</v>
      </c>
      <c r="K416" s="55">
        <v>0</v>
      </c>
    </row>
    <row r="417" spans="1:11" ht="75">
      <c r="A417" s="195"/>
      <c r="B417" s="156"/>
      <c r="C417" s="66" t="s">
        <v>79</v>
      </c>
      <c r="D417" s="57">
        <f>D416</f>
        <v>0</v>
      </c>
      <c r="E417" s="57">
        <f>E416</f>
        <v>0</v>
      </c>
      <c r="F417" s="57">
        <f>F416</f>
        <v>0</v>
      </c>
      <c r="G417" s="57">
        <f>G416</f>
        <v>0</v>
      </c>
      <c r="H417" s="57">
        <f>H416</f>
        <v>0</v>
      </c>
      <c r="I417" s="55">
        <v>0</v>
      </c>
      <c r="J417" s="55">
        <v>0</v>
      </c>
      <c r="K417" s="55">
        <v>0</v>
      </c>
    </row>
    <row r="418" spans="1:11" ht="45">
      <c r="A418" s="195"/>
      <c r="B418" s="156"/>
      <c r="C418" s="65" t="s">
        <v>80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</row>
    <row r="419" spans="1:11" ht="45">
      <c r="A419" s="196"/>
      <c r="B419" s="157"/>
      <c r="C419" s="65" t="s">
        <v>81</v>
      </c>
      <c r="D419" s="57">
        <v>0</v>
      </c>
      <c r="E419" s="57">
        <v>0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v>0</v>
      </c>
    </row>
    <row r="420" spans="1:11" ht="15">
      <c r="A420" s="194" t="s">
        <v>138</v>
      </c>
      <c r="B420" s="155" t="s">
        <v>124</v>
      </c>
      <c r="C420" s="65" t="s">
        <v>75</v>
      </c>
      <c r="D420" s="57">
        <f>D421+D423+D425+D426</f>
        <v>1574</v>
      </c>
      <c r="E420" s="57">
        <f>E421+E423+E425+E426</f>
        <v>1574</v>
      </c>
      <c r="F420" s="57">
        <f>F421+F423+F425+F426</f>
        <v>1574</v>
      </c>
      <c r="G420" s="57">
        <f>G421+G423+G425+G426</f>
        <v>1337.9</v>
      </c>
      <c r="H420" s="57">
        <f>H421+H423+H425+H426</f>
        <v>1337.9</v>
      </c>
      <c r="I420" s="55">
        <f>G420/D420*100</f>
        <v>85.00000000000001</v>
      </c>
      <c r="J420" s="55">
        <f>G420/E420*100</f>
        <v>85.00000000000001</v>
      </c>
      <c r="K420" s="55">
        <f>G420/F420*100</f>
        <v>85.00000000000001</v>
      </c>
    </row>
    <row r="421" spans="1:11" ht="30">
      <c r="A421" s="195"/>
      <c r="B421" s="156"/>
      <c r="C421" s="65" t="s">
        <v>76</v>
      </c>
      <c r="D421" s="57">
        <v>1574</v>
      </c>
      <c r="E421" s="57">
        <v>1574</v>
      </c>
      <c r="F421" s="57">
        <v>1574</v>
      </c>
      <c r="G421" s="57">
        <v>1337.9</v>
      </c>
      <c r="H421" s="57">
        <v>1337.9</v>
      </c>
      <c r="I421" s="62">
        <f>G421/D421*100</f>
        <v>85.00000000000001</v>
      </c>
      <c r="J421" s="62">
        <f>G421/E421*100</f>
        <v>85.00000000000001</v>
      </c>
      <c r="K421" s="62">
        <f>G421/F421*100</f>
        <v>85.00000000000001</v>
      </c>
    </row>
    <row r="422" spans="1:11" ht="75">
      <c r="A422" s="195"/>
      <c r="B422" s="156"/>
      <c r="C422" s="66" t="s">
        <v>77</v>
      </c>
      <c r="D422" s="57">
        <v>0</v>
      </c>
      <c r="E422" s="57">
        <v>0</v>
      </c>
      <c r="F422" s="57">
        <v>0</v>
      </c>
      <c r="G422" s="57">
        <v>0</v>
      </c>
      <c r="H422" s="57">
        <v>0</v>
      </c>
      <c r="I422" s="62">
        <v>0</v>
      </c>
      <c r="J422" s="62">
        <v>0</v>
      </c>
      <c r="K422" s="62">
        <v>0</v>
      </c>
    </row>
    <row r="423" spans="1:11" ht="45">
      <c r="A423" s="195"/>
      <c r="B423" s="156"/>
      <c r="C423" s="65" t="s">
        <v>78</v>
      </c>
      <c r="D423" s="57">
        <v>0</v>
      </c>
      <c r="E423" s="57">
        <v>0</v>
      </c>
      <c r="F423" s="57">
        <v>0</v>
      </c>
      <c r="G423" s="57">
        <v>0</v>
      </c>
      <c r="H423" s="57">
        <v>0</v>
      </c>
      <c r="I423" s="55">
        <v>0</v>
      </c>
      <c r="J423" s="55">
        <v>0</v>
      </c>
      <c r="K423" s="55">
        <v>0</v>
      </c>
    </row>
    <row r="424" spans="1:11" ht="75">
      <c r="A424" s="195"/>
      <c r="B424" s="156"/>
      <c r="C424" s="66" t="s">
        <v>79</v>
      </c>
      <c r="D424" s="57">
        <f>D423</f>
        <v>0</v>
      </c>
      <c r="E424" s="57">
        <f>E423</f>
        <v>0</v>
      </c>
      <c r="F424" s="57">
        <f>F423</f>
        <v>0</v>
      </c>
      <c r="G424" s="57">
        <f>G423</f>
        <v>0</v>
      </c>
      <c r="H424" s="57">
        <f>H423</f>
        <v>0</v>
      </c>
      <c r="I424" s="55">
        <v>0</v>
      </c>
      <c r="J424" s="55">
        <v>0</v>
      </c>
      <c r="K424" s="55">
        <v>0</v>
      </c>
    </row>
    <row r="425" spans="1:11" ht="45">
      <c r="A425" s="195"/>
      <c r="B425" s="156"/>
      <c r="C425" s="65" t="s">
        <v>80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</row>
    <row r="426" spans="1:11" ht="45">
      <c r="A426" s="196"/>
      <c r="B426" s="157"/>
      <c r="C426" s="65" t="s">
        <v>81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</row>
    <row r="427" spans="1:11" ht="15">
      <c r="A427" s="161" t="s">
        <v>139</v>
      </c>
      <c r="B427" s="155" t="s">
        <v>128</v>
      </c>
      <c r="C427" s="65" t="s">
        <v>75</v>
      </c>
      <c r="D427" s="57">
        <f>D428+D430+D432+D433</f>
        <v>3825</v>
      </c>
      <c r="E427" s="57">
        <f>E428+E430+E432+E433</f>
        <v>3825</v>
      </c>
      <c r="F427" s="57">
        <f>F428+F430+F432+F433</f>
        <v>3825</v>
      </c>
      <c r="G427" s="57">
        <f>G428+G430+G432+G433</f>
        <v>537.7</v>
      </c>
      <c r="H427" s="57">
        <f>H428+H430+H432+H433</f>
        <v>537.7</v>
      </c>
      <c r="I427" s="55">
        <f>G427/D427*100</f>
        <v>14.057516339869283</v>
      </c>
      <c r="J427" s="55">
        <f>G427/E427*100</f>
        <v>14.057516339869283</v>
      </c>
      <c r="K427" s="55">
        <f>G427/F427*100</f>
        <v>14.057516339869283</v>
      </c>
    </row>
    <row r="428" spans="1:11" ht="30">
      <c r="A428" s="162"/>
      <c r="B428" s="156"/>
      <c r="C428" s="65" t="s">
        <v>76</v>
      </c>
      <c r="D428" s="57">
        <v>3825</v>
      </c>
      <c r="E428" s="57">
        <v>3825</v>
      </c>
      <c r="F428" s="57">
        <v>3825</v>
      </c>
      <c r="G428" s="57">
        <v>537.7</v>
      </c>
      <c r="H428" s="57">
        <v>537.7</v>
      </c>
      <c r="I428" s="62">
        <f>G428/D428*100</f>
        <v>14.057516339869283</v>
      </c>
      <c r="J428" s="62">
        <f>G428/E428*100</f>
        <v>14.057516339869283</v>
      </c>
      <c r="K428" s="62">
        <f>G428/F428*100</f>
        <v>14.057516339869283</v>
      </c>
    </row>
    <row r="429" spans="1:11" ht="75">
      <c r="A429" s="162"/>
      <c r="B429" s="156"/>
      <c r="C429" s="66" t="s">
        <v>77</v>
      </c>
      <c r="D429" s="57">
        <v>0</v>
      </c>
      <c r="E429" s="57">
        <v>0</v>
      </c>
      <c r="F429" s="57">
        <v>0</v>
      </c>
      <c r="G429" s="57">
        <v>0</v>
      </c>
      <c r="H429" s="57">
        <v>0</v>
      </c>
      <c r="I429" s="62">
        <v>0</v>
      </c>
      <c r="J429" s="62">
        <v>0</v>
      </c>
      <c r="K429" s="62">
        <v>0</v>
      </c>
    </row>
    <row r="430" spans="1:11" ht="45">
      <c r="A430" s="162"/>
      <c r="B430" s="156"/>
      <c r="C430" s="65" t="s">
        <v>78</v>
      </c>
      <c r="D430" s="57">
        <v>0</v>
      </c>
      <c r="E430" s="57">
        <v>0</v>
      </c>
      <c r="F430" s="57">
        <v>0</v>
      </c>
      <c r="G430" s="57">
        <v>0</v>
      </c>
      <c r="H430" s="57">
        <v>0</v>
      </c>
      <c r="I430" s="55">
        <v>0</v>
      </c>
      <c r="J430" s="55">
        <v>0</v>
      </c>
      <c r="K430" s="55">
        <v>0</v>
      </c>
    </row>
    <row r="431" spans="1:11" ht="75">
      <c r="A431" s="162"/>
      <c r="B431" s="156"/>
      <c r="C431" s="66" t="s">
        <v>79</v>
      </c>
      <c r="D431" s="57">
        <f>D430</f>
        <v>0</v>
      </c>
      <c r="E431" s="57">
        <f>E430</f>
        <v>0</v>
      </c>
      <c r="F431" s="57">
        <f>F430</f>
        <v>0</v>
      </c>
      <c r="G431" s="57">
        <f>G430</f>
        <v>0</v>
      </c>
      <c r="H431" s="57">
        <f>H430</f>
        <v>0</v>
      </c>
      <c r="I431" s="55">
        <v>0</v>
      </c>
      <c r="J431" s="55">
        <v>0</v>
      </c>
      <c r="K431" s="55">
        <v>0</v>
      </c>
    </row>
    <row r="432" spans="1:11" ht="45">
      <c r="A432" s="162"/>
      <c r="B432" s="156"/>
      <c r="C432" s="65" t="s">
        <v>80</v>
      </c>
      <c r="D432" s="57">
        <v>0</v>
      </c>
      <c r="E432" s="57">
        <v>0</v>
      </c>
      <c r="F432" s="57">
        <v>0</v>
      </c>
      <c r="G432" s="57">
        <v>0</v>
      </c>
      <c r="H432" s="57">
        <v>0</v>
      </c>
      <c r="I432" s="57">
        <v>0</v>
      </c>
      <c r="J432" s="57">
        <v>0</v>
      </c>
      <c r="K432" s="57">
        <v>0</v>
      </c>
    </row>
    <row r="433" spans="1:11" ht="45">
      <c r="A433" s="190"/>
      <c r="B433" s="157"/>
      <c r="C433" s="65" t="s">
        <v>81</v>
      </c>
      <c r="D433" s="57">
        <v>0</v>
      </c>
      <c r="E433" s="57">
        <v>0</v>
      </c>
      <c r="F433" s="57">
        <v>0</v>
      </c>
      <c r="G433" s="57">
        <v>0</v>
      </c>
      <c r="H433" s="57">
        <v>0</v>
      </c>
      <c r="I433" s="57">
        <v>0</v>
      </c>
      <c r="J433" s="57">
        <v>0</v>
      </c>
      <c r="K433" s="57">
        <v>0</v>
      </c>
    </row>
    <row r="434" spans="1:11" ht="15">
      <c r="A434" s="161" t="s">
        <v>140</v>
      </c>
      <c r="B434" s="155" t="s">
        <v>124</v>
      </c>
      <c r="C434" s="65" t="s">
        <v>75</v>
      </c>
      <c r="D434" s="57">
        <f>D435+D437+D439+D440</f>
        <v>8746</v>
      </c>
      <c r="E434" s="57">
        <f>E435+E437+E439+E440</f>
        <v>8746</v>
      </c>
      <c r="F434" s="57">
        <f>F435+F437+F439+F440</f>
        <v>8746</v>
      </c>
      <c r="G434" s="57">
        <f>G435+G437+G439+G440</f>
        <v>8746</v>
      </c>
      <c r="H434" s="57">
        <f>H435+H437+H439+H440</f>
        <v>8746</v>
      </c>
      <c r="I434" s="55">
        <f>G434/D434*100</f>
        <v>100</v>
      </c>
      <c r="J434" s="55">
        <f>G434/E434*100</f>
        <v>100</v>
      </c>
      <c r="K434" s="55">
        <f>G434/F434*100</f>
        <v>100</v>
      </c>
    </row>
    <row r="435" spans="1:11" ht="30">
      <c r="A435" s="162"/>
      <c r="B435" s="156"/>
      <c r="C435" s="65" t="s">
        <v>76</v>
      </c>
      <c r="D435" s="57">
        <v>962.1</v>
      </c>
      <c r="E435" s="57">
        <v>962.1</v>
      </c>
      <c r="F435" s="57">
        <v>962.1</v>
      </c>
      <c r="G435" s="57">
        <v>962.1</v>
      </c>
      <c r="H435" s="57">
        <v>962.1</v>
      </c>
      <c r="I435" s="62">
        <f>G435/D435*100</f>
        <v>100</v>
      </c>
      <c r="J435" s="62">
        <f>G435/E435*100</f>
        <v>100</v>
      </c>
      <c r="K435" s="62">
        <f>G435/F435*100</f>
        <v>100</v>
      </c>
    </row>
    <row r="436" spans="1:11" ht="75">
      <c r="A436" s="162"/>
      <c r="B436" s="156"/>
      <c r="C436" s="66" t="s">
        <v>77</v>
      </c>
      <c r="D436" s="57">
        <f>D435</f>
        <v>962.1</v>
      </c>
      <c r="E436" s="57">
        <f>E435</f>
        <v>962.1</v>
      </c>
      <c r="F436" s="57">
        <f>F435</f>
        <v>962.1</v>
      </c>
      <c r="G436" s="57">
        <f>G435</f>
        <v>962.1</v>
      </c>
      <c r="H436" s="57">
        <f>H435</f>
        <v>962.1</v>
      </c>
      <c r="I436" s="62">
        <f>G436/D436*100</f>
        <v>100</v>
      </c>
      <c r="J436" s="62">
        <f>G436/E436*100</f>
        <v>100</v>
      </c>
      <c r="K436" s="62">
        <f>G436/F436*100</f>
        <v>100</v>
      </c>
    </row>
    <row r="437" spans="1:11" ht="45">
      <c r="A437" s="162"/>
      <c r="B437" s="156"/>
      <c r="C437" s="65" t="s">
        <v>78</v>
      </c>
      <c r="D437" s="57">
        <v>7783.9</v>
      </c>
      <c r="E437" s="57">
        <v>7783.9</v>
      </c>
      <c r="F437" s="57">
        <v>7783.9</v>
      </c>
      <c r="G437" s="57">
        <v>7783.9</v>
      </c>
      <c r="H437" s="57">
        <v>7783.9</v>
      </c>
      <c r="I437" s="55">
        <f>G437/D437*100</f>
        <v>100</v>
      </c>
      <c r="J437" s="55">
        <f>G437/E437*100</f>
        <v>100</v>
      </c>
      <c r="K437" s="55">
        <f>G437/F437*100</f>
        <v>100</v>
      </c>
    </row>
    <row r="438" spans="1:11" ht="75">
      <c r="A438" s="162"/>
      <c r="B438" s="156"/>
      <c r="C438" s="66" t="s">
        <v>79</v>
      </c>
      <c r="D438" s="57">
        <f>D437</f>
        <v>7783.9</v>
      </c>
      <c r="E438" s="57">
        <f>E437</f>
        <v>7783.9</v>
      </c>
      <c r="F438" s="57">
        <f>F437</f>
        <v>7783.9</v>
      </c>
      <c r="G438" s="57">
        <f>G437</f>
        <v>7783.9</v>
      </c>
      <c r="H438" s="57">
        <f>H437</f>
        <v>7783.9</v>
      </c>
      <c r="I438" s="55">
        <f>G438/D438*100</f>
        <v>100</v>
      </c>
      <c r="J438" s="55">
        <f>G438/E438*100</f>
        <v>100</v>
      </c>
      <c r="K438" s="55">
        <f>G438/F438*100</f>
        <v>100</v>
      </c>
    </row>
    <row r="439" spans="1:11" ht="45">
      <c r="A439" s="162"/>
      <c r="B439" s="156"/>
      <c r="C439" s="65" t="s">
        <v>80</v>
      </c>
      <c r="D439" s="57">
        <v>0</v>
      </c>
      <c r="E439" s="57">
        <v>0</v>
      </c>
      <c r="F439" s="57">
        <v>0</v>
      </c>
      <c r="G439" s="57">
        <v>0</v>
      </c>
      <c r="H439" s="57">
        <v>0</v>
      </c>
      <c r="I439" s="57">
        <v>0</v>
      </c>
      <c r="J439" s="57">
        <v>0</v>
      </c>
      <c r="K439" s="57">
        <v>0</v>
      </c>
    </row>
    <row r="440" spans="1:11" ht="45">
      <c r="A440" s="190"/>
      <c r="B440" s="157"/>
      <c r="C440" s="65" t="s">
        <v>81</v>
      </c>
      <c r="D440" s="57">
        <v>0</v>
      </c>
      <c r="E440" s="57">
        <v>0</v>
      </c>
      <c r="F440" s="57">
        <v>0</v>
      </c>
      <c r="G440" s="57">
        <v>0</v>
      </c>
      <c r="H440" s="57">
        <v>0</v>
      </c>
      <c r="I440" s="57">
        <v>0</v>
      </c>
      <c r="J440" s="57">
        <v>0</v>
      </c>
      <c r="K440" s="57">
        <v>0</v>
      </c>
    </row>
    <row r="441" spans="1:11" ht="15">
      <c r="A441" s="152" t="s">
        <v>141</v>
      </c>
      <c r="B441" s="155" t="s">
        <v>142</v>
      </c>
      <c r="C441" s="53" t="s">
        <v>75</v>
      </c>
      <c r="D441" s="54">
        <f>D442+D446+D447</f>
        <v>8936.5</v>
      </c>
      <c r="E441" s="54">
        <f>E442+E446+E447</f>
        <v>8936.5</v>
      </c>
      <c r="F441" s="54">
        <f>F442+F446+F447</f>
        <v>8936.5</v>
      </c>
      <c r="G441" s="54">
        <f>G442+G446+G447</f>
        <v>1124</v>
      </c>
      <c r="H441" s="54">
        <f>H442+H446+H447</f>
        <v>1124</v>
      </c>
      <c r="I441" s="55">
        <f>G441/D441*100</f>
        <v>12.57763106361551</v>
      </c>
      <c r="J441" s="55">
        <f>G441/E441*100</f>
        <v>12.57763106361551</v>
      </c>
      <c r="K441" s="55">
        <f>G441/F441*100</f>
        <v>12.57763106361551</v>
      </c>
    </row>
    <row r="442" spans="1:11" ht="30">
      <c r="A442" s="153"/>
      <c r="B442" s="156"/>
      <c r="C442" s="56" t="s">
        <v>76</v>
      </c>
      <c r="D442" s="57">
        <f>D449</f>
        <v>8936.5</v>
      </c>
      <c r="E442" s="57">
        <f>E449</f>
        <v>8936.5</v>
      </c>
      <c r="F442" s="57">
        <f>F449</f>
        <v>8936.5</v>
      </c>
      <c r="G442" s="57">
        <f>G449</f>
        <v>1124</v>
      </c>
      <c r="H442" s="57">
        <f>H449</f>
        <v>1124</v>
      </c>
      <c r="I442" s="62">
        <f>G442/D442*100</f>
        <v>12.57763106361551</v>
      </c>
      <c r="J442" s="62">
        <f>G442/E442*100</f>
        <v>12.57763106361551</v>
      </c>
      <c r="K442" s="62">
        <f>G442/F442*100</f>
        <v>12.57763106361551</v>
      </c>
    </row>
    <row r="443" spans="1:11" ht="75">
      <c r="A443" s="153"/>
      <c r="B443" s="156"/>
      <c r="C443" s="58" t="s">
        <v>77</v>
      </c>
      <c r="D443" s="57">
        <v>0</v>
      </c>
      <c r="E443" s="57">
        <v>0</v>
      </c>
      <c r="F443" s="57">
        <v>0</v>
      </c>
      <c r="G443" s="57">
        <v>0</v>
      </c>
      <c r="H443" s="57">
        <v>0</v>
      </c>
      <c r="I443" s="57">
        <v>0</v>
      </c>
      <c r="J443" s="57">
        <v>0</v>
      </c>
      <c r="K443" s="57">
        <v>0</v>
      </c>
    </row>
    <row r="444" spans="1:11" ht="45">
      <c r="A444" s="153"/>
      <c r="B444" s="156"/>
      <c r="C444" s="56" t="s">
        <v>78</v>
      </c>
      <c r="D444" s="57">
        <v>0</v>
      </c>
      <c r="E444" s="57">
        <v>0</v>
      </c>
      <c r="F444" s="57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</row>
    <row r="445" spans="1:11" ht="75">
      <c r="A445" s="153"/>
      <c r="B445" s="156"/>
      <c r="C445" s="58" t="s">
        <v>79</v>
      </c>
      <c r="D445" s="57">
        <v>0</v>
      </c>
      <c r="E445" s="57">
        <v>0</v>
      </c>
      <c r="F445" s="57">
        <v>0</v>
      </c>
      <c r="G445" s="57">
        <v>0</v>
      </c>
      <c r="H445" s="57">
        <v>0</v>
      </c>
      <c r="I445" s="57">
        <v>0</v>
      </c>
      <c r="J445" s="57">
        <v>0</v>
      </c>
      <c r="K445" s="57">
        <v>0</v>
      </c>
    </row>
    <row r="446" spans="1:11" ht="45">
      <c r="A446" s="153"/>
      <c r="B446" s="156"/>
      <c r="C446" s="56" t="s">
        <v>80</v>
      </c>
      <c r="D446" s="57">
        <f aca="true" t="shared" si="30" ref="D446:H447">D453</f>
        <v>0</v>
      </c>
      <c r="E446" s="57">
        <f t="shared" si="30"/>
        <v>0</v>
      </c>
      <c r="F446" s="57">
        <f t="shared" si="30"/>
        <v>0</v>
      </c>
      <c r="G446" s="57">
        <f t="shared" si="30"/>
        <v>0</v>
      </c>
      <c r="H446" s="57">
        <f t="shared" si="30"/>
        <v>0</v>
      </c>
      <c r="I446" s="55">
        <v>0</v>
      </c>
      <c r="J446" s="55">
        <v>0</v>
      </c>
      <c r="K446" s="55">
        <v>0</v>
      </c>
    </row>
    <row r="447" spans="1:11" ht="45">
      <c r="A447" s="154"/>
      <c r="B447" s="157"/>
      <c r="C447" s="56" t="s">
        <v>81</v>
      </c>
      <c r="D447" s="57">
        <f t="shared" si="30"/>
        <v>0</v>
      </c>
      <c r="E447" s="57">
        <f t="shared" si="30"/>
        <v>0</v>
      </c>
      <c r="F447" s="57">
        <f t="shared" si="30"/>
        <v>0</v>
      </c>
      <c r="G447" s="57">
        <f t="shared" si="30"/>
        <v>0</v>
      </c>
      <c r="H447" s="57">
        <f t="shared" si="30"/>
        <v>0</v>
      </c>
      <c r="I447" s="55">
        <v>0</v>
      </c>
      <c r="J447" s="55">
        <v>0</v>
      </c>
      <c r="K447" s="55">
        <v>0</v>
      </c>
    </row>
    <row r="448" spans="1:11" ht="15">
      <c r="A448" s="152" t="s">
        <v>143</v>
      </c>
      <c r="B448" s="155" t="s">
        <v>142</v>
      </c>
      <c r="C448" s="53" t="s">
        <v>75</v>
      </c>
      <c r="D448" s="54">
        <f>D449+D453+D454</f>
        <v>8936.5</v>
      </c>
      <c r="E448" s="54">
        <f>E449+E453+E454</f>
        <v>8936.5</v>
      </c>
      <c r="F448" s="54">
        <f>F449+F453+F454</f>
        <v>8936.5</v>
      </c>
      <c r="G448" s="54">
        <f>G449+G453+G454</f>
        <v>1124</v>
      </c>
      <c r="H448" s="54">
        <f>H449+H453+H454</f>
        <v>1124</v>
      </c>
      <c r="I448" s="55">
        <f>G448/D448*100</f>
        <v>12.57763106361551</v>
      </c>
      <c r="J448" s="55">
        <f>G448/E448*100</f>
        <v>12.57763106361551</v>
      </c>
      <c r="K448" s="55">
        <f>G448/F448*100</f>
        <v>12.57763106361551</v>
      </c>
    </row>
    <row r="449" spans="1:11" ht="30">
      <c r="A449" s="153"/>
      <c r="B449" s="156"/>
      <c r="C449" s="56" t="s">
        <v>76</v>
      </c>
      <c r="D449" s="57">
        <f>D456+D463+D470+D477+D484+D491+D498+D505</f>
        <v>8936.5</v>
      </c>
      <c r="E449" s="57">
        <f>E456+E463+E470+E477+E484+E491+E498+E505</f>
        <v>8936.5</v>
      </c>
      <c r="F449" s="57">
        <f>F456+F463+F470+F477+F484+F491+F498+F505</f>
        <v>8936.5</v>
      </c>
      <c r="G449" s="57">
        <f>G456+G463+G470+G477+G484+G491+G498+G505</f>
        <v>1124</v>
      </c>
      <c r="H449" s="57">
        <f>H456+H463+H470+H477+H484+H491+H498+H505</f>
        <v>1124</v>
      </c>
      <c r="I449" s="62">
        <f>G449/D449*100</f>
        <v>12.57763106361551</v>
      </c>
      <c r="J449" s="62">
        <f>G449/E449*100</f>
        <v>12.57763106361551</v>
      </c>
      <c r="K449" s="62">
        <f>G449/F449*100</f>
        <v>12.57763106361551</v>
      </c>
    </row>
    <row r="450" spans="1:11" ht="75">
      <c r="A450" s="153"/>
      <c r="B450" s="156"/>
      <c r="C450" s="58" t="s">
        <v>77</v>
      </c>
      <c r="D450" s="57">
        <v>0</v>
      </c>
      <c r="E450" s="57">
        <v>0</v>
      </c>
      <c r="F450" s="57">
        <v>0</v>
      </c>
      <c r="G450" s="57">
        <v>0</v>
      </c>
      <c r="H450" s="57">
        <v>0</v>
      </c>
      <c r="I450" s="57">
        <v>0</v>
      </c>
      <c r="J450" s="57">
        <v>0</v>
      </c>
      <c r="K450" s="57">
        <v>0</v>
      </c>
    </row>
    <row r="451" spans="1:11" ht="45">
      <c r="A451" s="153"/>
      <c r="B451" s="156"/>
      <c r="C451" s="56" t="s">
        <v>78</v>
      </c>
      <c r="D451" s="57">
        <v>0</v>
      </c>
      <c r="E451" s="57">
        <v>0</v>
      </c>
      <c r="F451" s="57">
        <v>0</v>
      </c>
      <c r="G451" s="57">
        <v>0</v>
      </c>
      <c r="H451" s="57">
        <v>0</v>
      </c>
      <c r="I451" s="57">
        <v>0</v>
      </c>
      <c r="J451" s="57">
        <v>0</v>
      </c>
      <c r="K451" s="57">
        <v>0</v>
      </c>
    </row>
    <row r="452" spans="1:11" ht="75">
      <c r="A452" s="153"/>
      <c r="B452" s="156"/>
      <c r="C452" s="58" t="s">
        <v>79</v>
      </c>
      <c r="D452" s="57">
        <v>0</v>
      </c>
      <c r="E452" s="57">
        <v>0</v>
      </c>
      <c r="F452" s="57">
        <v>0</v>
      </c>
      <c r="G452" s="57">
        <v>0</v>
      </c>
      <c r="H452" s="57">
        <v>0</v>
      </c>
      <c r="I452" s="57">
        <v>0</v>
      </c>
      <c r="J452" s="57">
        <v>0</v>
      </c>
      <c r="K452" s="57">
        <v>0</v>
      </c>
    </row>
    <row r="453" spans="1:11" ht="45">
      <c r="A453" s="153"/>
      <c r="B453" s="156"/>
      <c r="C453" s="56" t="s">
        <v>80</v>
      </c>
      <c r="D453" s="57">
        <v>0</v>
      </c>
      <c r="E453" s="57">
        <v>0</v>
      </c>
      <c r="F453" s="57">
        <v>0</v>
      </c>
      <c r="G453" s="57">
        <v>0</v>
      </c>
      <c r="H453" s="57">
        <v>0</v>
      </c>
      <c r="I453" s="57">
        <v>0</v>
      </c>
      <c r="J453" s="57">
        <v>0</v>
      </c>
      <c r="K453" s="57">
        <v>0</v>
      </c>
    </row>
    <row r="454" spans="1:11" ht="45">
      <c r="A454" s="154"/>
      <c r="B454" s="157"/>
      <c r="C454" s="56" t="s">
        <v>81</v>
      </c>
      <c r="D454" s="57">
        <v>0</v>
      </c>
      <c r="E454" s="57">
        <v>0</v>
      </c>
      <c r="F454" s="57">
        <v>0</v>
      </c>
      <c r="G454" s="57">
        <v>0</v>
      </c>
      <c r="H454" s="57">
        <v>0</v>
      </c>
      <c r="I454" s="55">
        <v>0</v>
      </c>
      <c r="J454" s="55">
        <v>0</v>
      </c>
      <c r="K454" s="55">
        <v>0</v>
      </c>
    </row>
    <row r="455" spans="1:11" ht="15">
      <c r="A455" s="161" t="s">
        <v>144</v>
      </c>
      <c r="B455" s="155" t="s">
        <v>142</v>
      </c>
      <c r="C455" s="53" t="s">
        <v>75</v>
      </c>
      <c r="D455" s="54">
        <f>D456+D460+D461</f>
        <v>803</v>
      </c>
      <c r="E455" s="54">
        <f>E456+E460+E461</f>
        <v>803</v>
      </c>
      <c r="F455" s="54">
        <f>F456+F460+F461</f>
        <v>803</v>
      </c>
      <c r="G455" s="54">
        <f>G456+G460+G461</f>
        <v>103</v>
      </c>
      <c r="H455" s="54">
        <f>H456+H460+H461</f>
        <v>103</v>
      </c>
      <c r="I455" s="55">
        <f>G455/D455*100</f>
        <v>12.826899128268993</v>
      </c>
      <c r="J455" s="55">
        <f>G455/E455*100</f>
        <v>12.826899128268993</v>
      </c>
      <c r="K455" s="55">
        <f>G455/F455*100</f>
        <v>12.826899128268993</v>
      </c>
    </row>
    <row r="456" spans="1:11" ht="30">
      <c r="A456" s="162"/>
      <c r="B456" s="156"/>
      <c r="C456" s="56" t="s">
        <v>76</v>
      </c>
      <c r="D456" s="57">
        <v>803</v>
      </c>
      <c r="E456" s="57">
        <v>803</v>
      </c>
      <c r="F456" s="57">
        <v>803</v>
      </c>
      <c r="G456" s="57">
        <v>103</v>
      </c>
      <c r="H456" s="57">
        <v>103</v>
      </c>
      <c r="I456" s="62">
        <f>G456/D456*100</f>
        <v>12.826899128268993</v>
      </c>
      <c r="J456" s="62">
        <f>G456/E456*100</f>
        <v>12.826899128268993</v>
      </c>
      <c r="K456" s="62">
        <f>G456/F456*100</f>
        <v>12.826899128268993</v>
      </c>
    </row>
    <row r="457" spans="1:11" ht="75">
      <c r="A457" s="162"/>
      <c r="B457" s="156"/>
      <c r="C457" s="58" t="s">
        <v>77</v>
      </c>
      <c r="D457" s="57">
        <v>0</v>
      </c>
      <c r="E457" s="57">
        <v>0</v>
      </c>
      <c r="F457" s="57">
        <v>0</v>
      </c>
      <c r="G457" s="57">
        <v>0</v>
      </c>
      <c r="H457" s="57">
        <v>0</v>
      </c>
      <c r="I457" s="57">
        <v>0</v>
      </c>
      <c r="J457" s="57">
        <v>0</v>
      </c>
      <c r="K457" s="57">
        <v>0</v>
      </c>
    </row>
    <row r="458" spans="1:11" ht="45">
      <c r="A458" s="162"/>
      <c r="B458" s="156"/>
      <c r="C458" s="56" t="s">
        <v>78</v>
      </c>
      <c r="D458" s="57">
        <v>0</v>
      </c>
      <c r="E458" s="57">
        <v>0</v>
      </c>
      <c r="F458" s="57">
        <v>0</v>
      </c>
      <c r="G458" s="57">
        <v>0</v>
      </c>
      <c r="H458" s="57">
        <v>0</v>
      </c>
      <c r="I458" s="57">
        <v>0</v>
      </c>
      <c r="J458" s="57">
        <v>0</v>
      </c>
      <c r="K458" s="57">
        <v>0</v>
      </c>
    </row>
    <row r="459" spans="1:11" ht="75">
      <c r="A459" s="162"/>
      <c r="B459" s="156"/>
      <c r="C459" s="58" t="s">
        <v>79</v>
      </c>
      <c r="D459" s="57">
        <v>0</v>
      </c>
      <c r="E459" s="57">
        <v>0</v>
      </c>
      <c r="F459" s="57">
        <v>0</v>
      </c>
      <c r="G459" s="57">
        <v>0</v>
      </c>
      <c r="H459" s="57">
        <v>0</v>
      </c>
      <c r="I459" s="57">
        <v>0</v>
      </c>
      <c r="J459" s="57">
        <v>0</v>
      </c>
      <c r="K459" s="57">
        <v>0</v>
      </c>
    </row>
    <row r="460" spans="1:11" ht="45">
      <c r="A460" s="162"/>
      <c r="B460" s="156"/>
      <c r="C460" s="56" t="s">
        <v>80</v>
      </c>
      <c r="D460" s="57">
        <v>0</v>
      </c>
      <c r="E460" s="57">
        <v>0</v>
      </c>
      <c r="F460" s="57">
        <v>0</v>
      </c>
      <c r="G460" s="57">
        <v>0</v>
      </c>
      <c r="H460" s="57">
        <v>0</v>
      </c>
      <c r="I460" s="57">
        <v>0</v>
      </c>
      <c r="J460" s="57">
        <v>0</v>
      </c>
      <c r="K460" s="57">
        <v>0</v>
      </c>
    </row>
    <row r="461" spans="1:11" ht="45">
      <c r="A461" s="190"/>
      <c r="B461" s="157"/>
      <c r="C461" s="56" t="s">
        <v>81</v>
      </c>
      <c r="D461" s="57">
        <v>0</v>
      </c>
      <c r="E461" s="57">
        <v>0</v>
      </c>
      <c r="F461" s="57">
        <v>0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</row>
    <row r="462" spans="1:11" ht="15">
      <c r="A462" s="161" t="s">
        <v>145</v>
      </c>
      <c r="B462" s="155" t="s">
        <v>142</v>
      </c>
      <c r="C462" s="56" t="s">
        <v>75</v>
      </c>
      <c r="D462" s="57">
        <f>D463+D467+D468</f>
        <v>428.2</v>
      </c>
      <c r="E462" s="57">
        <f>E463+E467+E468</f>
        <v>428.2</v>
      </c>
      <c r="F462" s="57">
        <f>F463+F467+F468</f>
        <v>428.2</v>
      </c>
      <c r="G462" s="57">
        <f>G463+G467+G468</f>
        <v>150</v>
      </c>
      <c r="H462" s="57">
        <f>H463+H467+H468</f>
        <v>150</v>
      </c>
      <c r="I462" s="55">
        <f>G462/D462*100</f>
        <v>35.03035964502569</v>
      </c>
      <c r="J462" s="55">
        <f>G462/E462*100</f>
        <v>35.03035964502569</v>
      </c>
      <c r="K462" s="55">
        <f>G462/F462*100</f>
        <v>35.03035964502569</v>
      </c>
    </row>
    <row r="463" spans="1:11" ht="30">
      <c r="A463" s="162"/>
      <c r="B463" s="156"/>
      <c r="C463" s="56" t="s">
        <v>76</v>
      </c>
      <c r="D463" s="57">
        <v>428.2</v>
      </c>
      <c r="E463" s="57">
        <v>428.2</v>
      </c>
      <c r="F463" s="57">
        <v>428.2</v>
      </c>
      <c r="G463" s="57">
        <v>150</v>
      </c>
      <c r="H463" s="57">
        <v>150</v>
      </c>
      <c r="I463" s="62">
        <f>G463/D463*100</f>
        <v>35.03035964502569</v>
      </c>
      <c r="J463" s="62">
        <f>G463/E463*100</f>
        <v>35.03035964502569</v>
      </c>
      <c r="K463" s="62">
        <f>G463/F463*100</f>
        <v>35.03035964502569</v>
      </c>
    </row>
    <row r="464" spans="1:11" ht="75">
      <c r="A464" s="162"/>
      <c r="B464" s="156"/>
      <c r="C464" s="58" t="s">
        <v>77</v>
      </c>
      <c r="D464" s="57">
        <v>0</v>
      </c>
      <c r="E464" s="57">
        <v>0</v>
      </c>
      <c r="F464" s="57">
        <v>0</v>
      </c>
      <c r="G464" s="57">
        <v>0</v>
      </c>
      <c r="H464" s="57">
        <v>0</v>
      </c>
      <c r="I464" s="57">
        <v>0</v>
      </c>
      <c r="J464" s="57">
        <v>0</v>
      </c>
      <c r="K464" s="57">
        <v>0</v>
      </c>
    </row>
    <row r="465" spans="1:11" ht="45">
      <c r="A465" s="162"/>
      <c r="B465" s="156"/>
      <c r="C465" s="56" t="s">
        <v>78</v>
      </c>
      <c r="D465" s="57">
        <v>0</v>
      </c>
      <c r="E465" s="57">
        <v>0</v>
      </c>
      <c r="F465" s="57">
        <v>0</v>
      </c>
      <c r="G465" s="57">
        <v>0</v>
      </c>
      <c r="H465" s="57">
        <v>0</v>
      </c>
      <c r="I465" s="57">
        <v>0</v>
      </c>
      <c r="J465" s="57">
        <v>0</v>
      </c>
      <c r="K465" s="57">
        <v>0</v>
      </c>
    </row>
    <row r="466" spans="1:11" ht="75">
      <c r="A466" s="162"/>
      <c r="B466" s="156"/>
      <c r="C466" s="58" t="s">
        <v>79</v>
      </c>
      <c r="D466" s="57">
        <v>0</v>
      </c>
      <c r="E466" s="57">
        <v>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</row>
    <row r="467" spans="1:11" ht="45">
      <c r="A467" s="162"/>
      <c r="B467" s="156"/>
      <c r="C467" s="56" t="s">
        <v>80</v>
      </c>
      <c r="D467" s="57">
        <v>0</v>
      </c>
      <c r="E467" s="57">
        <v>0</v>
      </c>
      <c r="F467" s="57">
        <v>0</v>
      </c>
      <c r="G467" s="57">
        <v>0</v>
      </c>
      <c r="H467" s="57">
        <v>0</v>
      </c>
      <c r="I467" s="57">
        <v>0</v>
      </c>
      <c r="J467" s="57">
        <v>0</v>
      </c>
      <c r="K467" s="57">
        <v>0</v>
      </c>
    </row>
    <row r="468" spans="1:11" ht="45">
      <c r="A468" s="190"/>
      <c r="B468" s="157"/>
      <c r="C468" s="56" t="s">
        <v>81</v>
      </c>
      <c r="D468" s="57">
        <v>0</v>
      </c>
      <c r="E468" s="57">
        <v>0</v>
      </c>
      <c r="F468" s="57">
        <v>0</v>
      </c>
      <c r="G468" s="57">
        <v>0</v>
      </c>
      <c r="H468" s="57">
        <v>0</v>
      </c>
      <c r="I468" s="57">
        <v>0</v>
      </c>
      <c r="J468" s="57">
        <v>0</v>
      </c>
      <c r="K468" s="57">
        <v>0</v>
      </c>
    </row>
    <row r="469" spans="1:11" ht="15">
      <c r="A469" s="161" t="s">
        <v>146</v>
      </c>
      <c r="B469" s="155" t="s">
        <v>142</v>
      </c>
      <c r="C469" s="53" t="s">
        <v>75</v>
      </c>
      <c r="D469" s="54">
        <f>D470+D474+D475</f>
        <v>1373.8</v>
      </c>
      <c r="E469" s="54">
        <f>E470+E474+E475</f>
        <v>1373.8</v>
      </c>
      <c r="F469" s="54">
        <f>F470+F474+F475</f>
        <v>1373.8</v>
      </c>
      <c r="G469" s="54">
        <f>G470+G474+G475</f>
        <v>435.6</v>
      </c>
      <c r="H469" s="54">
        <f>H470+H474+H475</f>
        <v>435.6</v>
      </c>
      <c r="I469" s="55">
        <v>0</v>
      </c>
      <c r="J469" s="55">
        <v>0</v>
      </c>
      <c r="K469" s="55">
        <v>0</v>
      </c>
    </row>
    <row r="470" spans="1:11" ht="30">
      <c r="A470" s="162"/>
      <c r="B470" s="156"/>
      <c r="C470" s="56" t="s">
        <v>76</v>
      </c>
      <c r="D470" s="57">
        <v>1373.8</v>
      </c>
      <c r="E470" s="57">
        <v>1373.8</v>
      </c>
      <c r="F470" s="57">
        <v>1373.8</v>
      </c>
      <c r="G470" s="57">
        <v>435.6</v>
      </c>
      <c r="H470" s="57">
        <v>435.6</v>
      </c>
      <c r="I470" s="62">
        <f>G470/D470*100</f>
        <v>31.707672150240214</v>
      </c>
      <c r="J470" s="62">
        <f>G470/E470*100</f>
        <v>31.707672150240214</v>
      </c>
      <c r="K470" s="62">
        <f>G470/F470*100</f>
        <v>31.707672150240214</v>
      </c>
    </row>
    <row r="471" spans="1:11" ht="75">
      <c r="A471" s="162"/>
      <c r="B471" s="156"/>
      <c r="C471" s="58" t="s">
        <v>77</v>
      </c>
      <c r="D471" s="57">
        <v>0</v>
      </c>
      <c r="E471" s="57">
        <v>0</v>
      </c>
      <c r="F471" s="57">
        <v>0</v>
      </c>
      <c r="G471" s="57">
        <v>0</v>
      </c>
      <c r="H471" s="57">
        <v>0</v>
      </c>
      <c r="I471" s="57">
        <v>0</v>
      </c>
      <c r="J471" s="57">
        <v>0</v>
      </c>
      <c r="K471" s="57">
        <v>0</v>
      </c>
    </row>
    <row r="472" spans="1:11" ht="45">
      <c r="A472" s="162"/>
      <c r="B472" s="156"/>
      <c r="C472" s="56" t="s">
        <v>78</v>
      </c>
      <c r="D472" s="57">
        <v>0</v>
      </c>
      <c r="E472" s="57">
        <v>0</v>
      </c>
      <c r="F472" s="57">
        <v>0</v>
      </c>
      <c r="G472" s="57">
        <v>0</v>
      </c>
      <c r="H472" s="57">
        <v>0</v>
      </c>
      <c r="I472" s="57">
        <v>0</v>
      </c>
      <c r="J472" s="57">
        <v>0</v>
      </c>
      <c r="K472" s="57">
        <v>0</v>
      </c>
    </row>
    <row r="473" spans="1:11" ht="75">
      <c r="A473" s="162"/>
      <c r="B473" s="156"/>
      <c r="C473" s="58" t="s">
        <v>79</v>
      </c>
      <c r="D473" s="57">
        <v>0</v>
      </c>
      <c r="E473" s="57">
        <v>0</v>
      </c>
      <c r="F473" s="57">
        <v>0</v>
      </c>
      <c r="G473" s="57">
        <v>0</v>
      </c>
      <c r="H473" s="57">
        <v>0</v>
      </c>
      <c r="I473" s="57">
        <v>0</v>
      </c>
      <c r="J473" s="57">
        <v>0</v>
      </c>
      <c r="K473" s="57">
        <v>0</v>
      </c>
    </row>
    <row r="474" spans="1:11" ht="45">
      <c r="A474" s="162"/>
      <c r="B474" s="156"/>
      <c r="C474" s="56" t="s">
        <v>80</v>
      </c>
      <c r="D474" s="57">
        <v>0</v>
      </c>
      <c r="E474" s="57">
        <v>0</v>
      </c>
      <c r="F474" s="57">
        <v>0</v>
      </c>
      <c r="G474" s="57">
        <v>0</v>
      </c>
      <c r="H474" s="57">
        <v>0</v>
      </c>
      <c r="I474" s="57">
        <v>0</v>
      </c>
      <c r="J474" s="57">
        <v>0</v>
      </c>
      <c r="K474" s="57">
        <v>0</v>
      </c>
    </row>
    <row r="475" spans="1:11" ht="45">
      <c r="A475" s="190"/>
      <c r="B475" s="157"/>
      <c r="C475" s="56" t="s">
        <v>81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0</v>
      </c>
    </row>
    <row r="476" spans="1:11" ht="15">
      <c r="A476" s="161" t="s">
        <v>147</v>
      </c>
      <c r="B476" s="155" t="s">
        <v>142</v>
      </c>
      <c r="C476" s="53" t="s">
        <v>75</v>
      </c>
      <c r="D476" s="54">
        <f>D477+D481+D482</f>
        <v>1317.5</v>
      </c>
      <c r="E476" s="54">
        <f>E477+E481+E482</f>
        <v>1317.5</v>
      </c>
      <c r="F476" s="54">
        <f>F477+F481+F482</f>
        <v>1317.5</v>
      </c>
      <c r="G476" s="54">
        <f>G477+G481+G482</f>
        <v>431.4</v>
      </c>
      <c r="H476" s="54">
        <f>H477+H481+H482</f>
        <v>431.4</v>
      </c>
      <c r="I476" s="55">
        <f>G476/D476*100</f>
        <v>32.7438330170778</v>
      </c>
      <c r="J476" s="55">
        <f>G476/E476*100</f>
        <v>32.7438330170778</v>
      </c>
      <c r="K476" s="55">
        <f>G476/F476*100</f>
        <v>32.7438330170778</v>
      </c>
    </row>
    <row r="477" spans="1:11" ht="35.25" customHeight="1">
      <c r="A477" s="162"/>
      <c r="B477" s="156"/>
      <c r="C477" s="56" t="s">
        <v>76</v>
      </c>
      <c r="D477" s="106">
        <v>1317.5</v>
      </c>
      <c r="E477" s="57">
        <v>1317.5</v>
      </c>
      <c r="F477" s="57">
        <v>1317.5</v>
      </c>
      <c r="G477" s="57">
        <v>431.4</v>
      </c>
      <c r="H477" s="57">
        <v>431.4</v>
      </c>
      <c r="I477" s="62">
        <f>G477/D477*100</f>
        <v>32.7438330170778</v>
      </c>
      <c r="J477" s="62">
        <f>G477/E477*100</f>
        <v>32.7438330170778</v>
      </c>
      <c r="K477" s="62">
        <f>G477/F477*100</f>
        <v>32.7438330170778</v>
      </c>
    </row>
    <row r="478" spans="1:11" ht="75">
      <c r="A478" s="162"/>
      <c r="B478" s="156"/>
      <c r="C478" s="58" t="s">
        <v>77</v>
      </c>
      <c r="D478" s="57">
        <v>0</v>
      </c>
      <c r="E478" s="57">
        <v>0</v>
      </c>
      <c r="F478" s="57">
        <v>0</v>
      </c>
      <c r="G478" s="57">
        <v>0</v>
      </c>
      <c r="H478" s="57">
        <v>0</v>
      </c>
      <c r="I478" s="57">
        <v>0</v>
      </c>
      <c r="J478" s="57">
        <v>0</v>
      </c>
      <c r="K478" s="57">
        <v>0</v>
      </c>
    </row>
    <row r="479" spans="1:11" ht="45">
      <c r="A479" s="162"/>
      <c r="B479" s="156"/>
      <c r="C479" s="56" t="s">
        <v>78</v>
      </c>
      <c r="D479" s="57">
        <v>0</v>
      </c>
      <c r="E479" s="57">
        <v>0</v>
      </c>
      <c r="F479" s="57">
        <v>0</v>
      </c>
      <c r="G479" s="57">
        <v>0</v>
      </c>
      <c r="H479" s="57">
        <v>0</v>
      </c>
      <c r="I479" s="57">
        <v>0</v>
      </c>
      <c r="J479" s="57">
        <v>0</v>
      </c>
      <c r="K479" s="57">
        <v>0</v>
      </c>
    </row>
    <row r="480" spans="1:11" ht="75">
      <c r="A480" s="162"/>
      <c r="B480" s="156"/>
      <c r="C480" s="58" t="s">
        <v>79</v>
      </c>
      <c r="D480" s="57">
        <v>0</v>
      </c>
      <c r="E480" s="57">
        <v>0</v>
      </c>
      <c r="F480" s="57">
        <v>0</v>
      </c>
      <c r="G480" s="57">
        <v>0</v>
      </c>
      <c r="H480" s="57">
        <v>0</v>
      </c>
      <c r="I480" s="57">
        <v>0</v>
      </c>
      <c r="J480" s="57">
        <v>0</v>
      </c>
      <c r="K480" s="57">
        <v>0</v>
      </c>
    </row>
    <row r="481" spans="1:11" ht="45">
      <c r="A481" s="162"/>
      <c r="B481" s="156"/>
      <c r="C481" s="56" t="s">
        <v>80</v>
      </c>
      <c r="D481" s="57">
        <v>0</v>
      </c>
      <c r="E481" s="57">
        <v>0</v>
      </c>
      <c r="F481" s="57">
        <v>0</v>
      </c>
      <c r="G481" s="57">
        <v>0</v>
      </c>
      <c r="H481" s="57">
        <v>0</v>
      </c>
      <c r="I481" s="57">
        <v>0</v>
      </c>
      <c r="J481" s="57">
        <v>0</v>
      </c>
      <c r="K481" s="57">
        <v>0</v>
      </c>
    </row>
    <row r="482" spans="1:11" ht="45">
      <c r="A482" s="190"/>
      <c r="B482" s="157"/>
      <c r="C482" s="56" t="s">
        <v>81</v>
      </c>
      <c r="D482" s="57">
        <v>0</v>
      </c>
      <c r="E482" s="57">
        <v>0</v>
      </c>
      <c r="F482" s="57">
        <v>0</v>
      </c>
      <c r="G482" s="57">
        <v>0</v>
      </c>
      <c r="H482" s="57">
        <v>0</v>
      </c>
      <c r="I482" s="57">
        <v>0</v>
      </c>
      <c r="J482" s="57">
        <v>0</v>
      </c>
      <c r="K482" s="57">
        <v>0</v>
      </c>
    </row>
    <row r="483" spans="1:11" ht="15">
      <c r="A483" s="161" t="s">
        <v>148</v>
      </c>
      <c r="B483" s="155" t="s">
        <v>142</v>
      </c>
      <c r="C483" s="53" t="s">
        <v>75</v>
      </c>
      <c r="D483" s="54">
        <f>D484+D488+D489</f>
        <v>0</v>
      </c>
      <c r="E483" s="54">
        <f>E484+E488+E489</f>
        <v>0</v>
      </c>
      <c r="F483" s="54">
        <f>F484+F488+F489</f>
        <v>0</v>
      </c>
      <c r="G483" s="54">
        <f>G484+G488+G489</f>
        <v>0</v>
      </c>
      <c r="H483" s="54">
        <f>H484+H488+H489</f>
        <v>0</v>
      </c>
      <c r="I483" s="55">
        <v>0</v>
      </c>
      <c r="J483" s="55">
        <v>0</v>
      </c>
      <c r="K483" s="55">
        <v>0</v>
      </c>
    </row>
    <row r="484" spans="1:11" ht="30">
      <c r="A484" s="162"/>
      <c r="B484" s="156"/>
      <c r="C484" s="56" t="s">
        <v>76</v>
      </c>
      <c r="D484" s="57">
        <f>236.5-236.5</f>
        <v>0</v>
      </c>
      <c r="E484" s="57">
        <f>236.5-236.5</f>
        <v>0</v>
      </c>
      <c r="F484" s="57">
        <v>0</v>
      </c>
      <c r="G484" s="57">
        <v>0</v>
      </c>
      <c r="H484" s="57">
        <v>0</v>
      </c>
      <c r="I484" s="62">
        <v>0</v>
      </c>
      <c r="J484" s="62">
        <v>0</v>
      </c>
      <c r="K484" s="62">
        <v>0</v>
      </c>
    </row>
    <row r="485" spans="1:11" ht="75">
      <c r="A485" s="162"/>
      <c r="B485" s="156"/>
      <c r="C485" s="58" t="s">
        <v>77</v>
      </c>
      <c r="D485" s="57">
        <v>0</v>
      </c>
      <c r="E485" s="57">
        <v>0</v>
      </c>
      <c r="F485" s="57">
        <v>0</v>
      </c>
      <c r="G485" s="57">
        <v>0</v>
      </c>
      <c r="H485" s="57">
        <v>0</v>
      </c>
      <c r="I485" s="57">
        <v>0</v>
      </c>
      <c r="J485" s="57">
        <v>0</v>
      </c>
      <c r="K485" s="57">
        <v>0</v>
      </c>
    </row>
    <row r="486" spans="1:11" ht="45">
      <c r="A486" s="162"/>
      <c r="B486" s="156"/>
      <c r="C486" s="56" t="s">
        <v>78</v>
      </c>
      <c r="D486" s="57">
        <v>0</v>
      </c>
      <c r="E486" s="57">
        <v>0</v>
      </c>
      <c r="F486" s="57">
        <v>0</v>
      </c>
      <c r="G486" s="57">
        <v>0</v>
      </c>
      <c r="H486" s="57">
        <v>0</v>
      </c>
      <c r="I486" s="57">
        <v>0</v>
      </c>
      <c r="J486" s="57">
        <v>0</v>
      </c>
      <c r="K486" s="57">
        <v>0</v>
      </c>
    </row>
    <row r="487" spans="1:11" ht="75">
      <c r="A487" s="162"/>
      <c r="B487" s="156"/>
      <c r="C487" s="58" t="s">
        <v>79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</row>
    <row r="488" spans="1:11" ht="45">
      <c r="A488" s="162"/>
      <c r="B488" s="156"/>
      <c r="C488" s="56" t="s">
        <v>80</v>
      </c>
      <c r="D488" s="57">
        <v>0</v>
      </c>
      <c r="E488" s="57">
        <v>0</v>
      </c>
      <c r="F488" s="57">
        <v>0</v>
      </c>
      <c r="G488" s="57">
        <v>0</v>
      </c>
      <c r="H488" s="57">
        <v>0</v>
      </c>
      <c r="I488" s="57">
        <v>0</v>
      </c>
      <c r="J488" s="57">
        <v>0</v>
      </c>
      <c r="K488" s="57">
        <v>0</v>
      </c>
    </row>
    <row r="489" spans="1:11" ht="45">
      <c r="A489" s="190"/>
      <c r="B489" s="157"/>
      <c r="C489" s="56" t="s">
        <v>81</v>
      </c>
      <c r="D489" s="57">
        <v>0</v>
      </c>
      <c r="E489" s="57">
        <v>0</v>
      </c>
      <c r="F489" s="57">
        <v>0</v>
      </c>
      <c r="G489" s="57">
        <v>0</v>
      </c>
      <c r="H489" s="57">
        <v>0</v>
      </c>
      <c r="I489" s="57">
        <v>0</v>
      </c>
      <c r="J489" s="57">
        <v>0</v>
      </c>
      <c r="K489" s="57">
        <v>0</v>
      </c>
    </row>
    <row r="490" spans="1:11" ht="15">
      <c r="A490" s="161" t="s">
        <v>315</v>
      </c>
      <c r="B490" s="155" t="s">
        <v>142</v>
      </c>
      <c r="C490" s="53" t="s">
        <v>75</v>
      </c>
      <c r="D490" s="54">
        <f>D491+D495+D496</f>
        <v>5000</v>
      </c>
      <c r="E490" s="54">
        <f>E491+E495+E496</f>
        <v>5000</v>
      </c>
      <c r="F490" s="54">
        <f>F491+F495+F496</f>
        <v>5000</v>
      </c>
      <c r="G490" s="54">
        <f>G491+G495+G496</f>
        <v>0</v>
      </c>
      <c r="H490" s="54">
        <f>H491+H495+H496</f>
        <v>0</v>
      </c>
      <c r="I490" s="55">
        <v>0</v>
      </c>
      <c r="J490" s="55">
        <v>0</v>
      </c>
      <c r="K490" s="55">
        <v>0</v>
      </c>
    </row>
    <row r="491" spans="1:11" ht="30">
      <c r="A491" s="162"/>
      <c r="B491" s="156"/>
      <c r="C491" s="56" t="s">
        <v>76</v>
      </c>
      <c r="D491" s="57">
        <v>5000</v>
      </c>
      <c r="E491" s="57">
        <v>5000</v>
      </c>
      <c r="F491" s="57">
        <v>5000</v>
      </c>
      <c r="G491" s="57">
        <v>0</v>
      </c>
      <c r="H491" s="57">
        <v>0</v>
      </c>
      <c r="I491" s="62">
        <v>0</v>
      </c>
      <c r="J491" s="62">
        <v>0</v>
      </c>
      <c r="K491" s="62">
        <v>0</v>
      </c>
    </row>
    <row r="492" spans="1:11" ht="75">
      <c r="A492" s="162"/>
      <c r="B492" s="156"/>
      <c r="C492" s="58" t="s">
        <v>77</v>
      </c>
      <c r="D492" s="57">
        <v>0</v>
      </c>
      <c r="E492" s="57">
        <v>0</v>
      </c>
      <c r="F492" s="57">
        <v>0</v>
      </c>
      <c r="G492" s="57">
        <v>0</v>
      </c>
      <c r="H492" s="57">
        <v>0</v>
      </c>
      <c r="I492" s="57">
        <v>0</v>
      </c>
      <c r="J492" s="57">
        <v>0</v>
      </c>
      <c r="K492" s="57">
        <v>0</v>
      </c>
    </row>
    <row r="493" spans="1:11" ht="45">
      <c r="A493" s="162"/>
      <c r="B493" s="156"/>
      <c r="C493" s="56" t="s">
        <v>78</v>
      </c>
      <c r="D493" s="57">
        <v>0</v>
      </c>
      <c r="E493" s="57">
        <v>0</v>
      </c>
      <c r="F493" s="57">
        <v>0</v>
      </c>
      <c r="G493" s="57">
        <v>0</v>
      </c>
      <c r="H493" s="57">
        <v>0</v>
      </c>
      <c r="I493" s="57">
        <v>0</v>
      </c>
      <c r="J493" s="57">
        <v>0</v>
      </c>
      <c r="K493" s="57">
        <v>0</v>
      </c>
    </row>
    <row r="494" spans="1:11" ht="75">
      <c r="A494" s="162"/>
      <c r="B494" s="156"/>
      <c r="C494" s="58" t="s">
        <v>79</v>
      </c>
      <c r="D494" s="57">
        <v>0</v>
      </c>
      <c r="E494" s="57">
        <v>0</v>
      </c>
      <c r="F494" s="57">
        <v>0</v>
      </c>
      <c r="G494" s="57">
        <v>0</v>
      </c>
      <c r="H494" s="57">
        <v>0</v>
      </c>
      <c r="I494" s="57">
        <v>0</v>
      </c>
      <c r="J494" s="57">
        <v>0</v>
      </c>
      <c r="K494" s="57">
        <v>0</v>
      </c>
    </row>
    <row r="495" spans="1:11" ht="45">
      <c r="A495" s="162"/>
      <c r="B495" s="156"/>
      <c r="C495" s="56" t="s">
        <v>80</v>
      </c>
      <c r="D495" s="57">
        <v>0</v>
      </c>
      <c r="E495" s="57">
        <v>0</v>
      </c>
      <c r="F495" s="57">
        <v>0</v>
      </c>
      <c r="G495" s="57">
        <v>0</v>
      </c>
      <c r="H495" s="57">
        <v>0</v>
      </c>
      <c r="I495" s="57">
        <v>0</v>
      </c>
      <c r="J495" s="57">
        <v>0</v>
      </c>
      <c r="K495" s="57">
        <v>0</v>
      </c>
    </row>
    <row r="496" spans="1:11" ht="45">
      <c r="A496" s="190"/>
      <c r="B496" s="157"/>
      <c r="C496" s="56" t="s">
        <v>81</v>
      </c>
      <c r="D496" s="57">
        <v>0</v>
      </c>
      <c r="E496" s="57">
        <v>0</v>
      </c>
      <c r="F496" s="57">
        <v>0</v>
      </c>
      <c r="G496" s="57">
        <v>0</v>
      </c>
      <c r="H496" s="57">
        <v>0</v>
      </c>
      <c r="I496" s="57">
        <v>0</v>
      </c>
      <c r="J496" s="57">
        <v>0</v>
      </c>
      <c r="K496" s="57">
        <v>0</v>
      </c>
    </row>
    <row r="497" spans="1:11" ht="20.25" customHeight="1">
      <c r="A497" s="161" t="s">
        <v>316</v>
      </c>
      <c r="B497" s="155" t="s">
        <v>142</v>
      </c>
      <c r="C497" s="53" t="s">
        <v>75</v>
      </c>
      <c r="D497" s="54">
        <f>D498+D502+D503</f>
        <v>4</v>
      </c>
      <c r="E497" s="54">
        <f>E498+E502+E503</f>
        <v>4</v>
      </c>
      <c r="F497" s="54">
        <f>F498+F502+F503</f>
        <v>4</v>
      </c>
      <c r="G497" s="54">
        <f>G498+G502+G503</f>
        <v>4</v>
      </c>
      <c r="H497" s="54">
        <f>H498+H502+H503</f>
        <v>4</v>
      </c>
      <c r="I497" s="55">
        <f>I498</f>
        <v>100</v>
      </c>
      <c r="J497" s="55">
        <f>J498</f>
        <v>100</v>
      </c>
      <c r="K497" s="55">
        <f>K498</f>
        <v>100</v>
      </c>
    </row>
    <row r="498" spans="1:11" ht="30">
      <c r="A498" s="162"/>
      <c r="B498" s="156"/>
      <c r="C498" s="56" t="s">
        <v>76</v>
      </c>
      <c r="D498" s="57">
        <v>4</v>
      </c>
      <c r="E498" s="57">
        <v>4</v>
      </c>
      <c r="F498" s="57">
        <v>4</v>
      </c>
      <c r="G498" s="57">
        <v>4</v>
      </c>
      <c r="H498" s="57">
        <v>4</v>
      </c>
      <c r="I498" s="62">
        <f>G498/D498*100</f>
        <v>100</v>
      </c>
      <c r="J498" s="62">
        <f>G498/E498*100</f>
        <v>100</v>
      </c>
      <c r="K498" s="62">
        <f>G498/F498*100</f>
        <v>100</v>
      </c>
    </row>
    <row r="499" spans="1:11" ht="75">
      <c r="A499" s="162"/>
      <c r="B499" s="156"/>
      <c r="C499" s="58" t="s">
        <v>77</v>
      </c>
      <c r="D499" s="57">
        <v>0</v>
      </c>
      <c r="E499" s="57">
        <v>0</v>
      </c>
      <c r="F499" s="57">
        <v>0</v>
      </c>
      <c r="G499" s="57">
        <v>0</v>
      </c>
      <c r="H499" s="57">
        <v>0</v>
      </c>
      <c r="I499" s="57">
        <v>0</v>
      </c>
      <c r="J499" s="57">
        <v>0</v>
      </c>
      <c r="K499" s="57">
        <v>0</v>
      </c>
    </row>
    <row r="500" spans="1:11" ht="45">
      <c r="A500" s="162"/>
      <c r="B500" s="156"/>
      <c r="C500" s="56" t="s">
        <v>78</v>
      </c>
      <c r="D500" s="57">
        <v>0</v>
      </c>
      <c r="E500" s="57">
        <v>0</v>
      </c>
      <c r="F500" s="57">
        <v>0</v>
      </c>
      <c r="G500" s="57">
        <v>0</v>
      </c>
      <c r="H500" s="57">
        <v>0</v>
      </c>
      <c r="I500" s="57">
        <v>0</v>
      </c>
      <c r="J500" s="57">
        <v>0</v>
      </c>
      <c r="K500" s="57">
        <v>0</v>
      </c>
    </row>
    <row r="501" spans="1:11" ht="75">
      <c r="A501" s="162"/>
      <c r="B501" s="156"/>
      <c r="C501" s="58" t="s">
        <v>79</v>
      </c>
      <c r="D501" s="57">
        <v>0</v>
      </c>
      <c r="E501" s="57">
        <v>0</v>
      </c>
      <c r="F501" s="57">
        <v>0</v>
      </c>
      <c r="G501" s="57">
        <v>0</v>
      </c>
      <c r="H501" s="57">
        <v>0</v>
      </c>
      <c r="I501" s="57">
        <v>0</v>
      </c>
      <c r="J501" s="57">
        <v>0</v>
      </c>
      <c r="K501" s="57">
        <v>0</v>
      </c>
    </row>
    <row r="502" spans="1:11" ht="45">
      <c r="A502" s="162"/>
      <c r="B502" s="156"/>
      <c r="C502" s="56" t="s">
        <v>80</v>
      </c>
      <c r="D502" s="57">
        <v>0</v>
      </c>
      <c r="E502" s="57">
        <v>0</v>
      </c>
      <c r="F502" s="57">
        <v>0</v>
      </c>
      <c r="G502" s="57">
        <v>0</v>
      </c>
      <c r="H502" s="57">
        <v>0</v>
      </c>
      <c r="I502" s="57">
        <v>0</v>
      </c>
      <c r="J502" s="57">
        <v>0</v>
      </c>
      <c r="K502" s="57">
        <v>0</v>
      </c>
    </row>
    <row r="503" spans="1:11" ht="45">
      <c r="A503" s="190"/>
      <c r="B503" s="157"/>
      <c r="C503" s="56" t="s">
        <v>81</v>
      </c>
      <c r="D503" s="57">
        <v>0</v>
      </c>
      <c r="E503" s="57">
        <v>0</v>
      </c>
      <c r="F503" s="57">
        <v>0</v>
      </c>
      <c r="G503" s="57">
        <v>0</v>
      </c>
      <c r="H503" s="57">
        <v>0</v>
      </c>
      <c r="I503" s="57">
        <v>0</v>
      </c>
      <c r="J503" s="57">
        <v>0</v>
      </c>
      <c r="K503" s="57">
        <v>0</v>
      </c>
    </row>
    <row r="504" spans="1:11" ht="15">
      <c r="A504" s="161" t="s">
        <v>317</v>
      </c>
      <c r="B504" s="155" t="s">
        <v>142</v>
      </c>
      <c r="C504" s="53" t="s">
        <v>75</v>
      </c>
      <c r="D504" s="54">
        <f>D505+D509+D510</f>
        <v>10</v>
      </c>
      <c r="E504" s="54">
        <f>E505+E509+E510</f>
        <v>10</v>
      </c>
      <c r="F504" s="54">
        <f>F505+F509+F510</f>
        <v>10</v>
      </c>
      <c r="G504" s="54">
        <f>G505+G509+G510</f>
        <v>0</v>
      </c>
      <c r="H504" s="54">
        <f>H505+H509+H510</f>
        <v>0</v>
      </c>
      <c r="I504" s="55">
        <v>0</v>
      </c>
      <c r="J504" s="55">
        <v>0</v>
      </c>
      <c r="K504" s="55">
        <v>0</v>
      </c>
    </row>
    <row r="505" spans="1:11" ht="30">
      <c r="A505" s="162"/>
      <c r="B505" s="156"/>
      <c r="C505" s="56" t="s">
        <v>76</v>
      </c>
      <c r="D505" s="57">
        <v>10</v>
      </c>
      <c r="E505" s="57">
        <v>10</v>
      </c>
      <c r="F505" s="57">
        <v>10</v>
      </c>
      <c r="G505" s="57">
        <v>0</v>
      </c>
      <c r="H505" s="57">
        <v>0</v>
      </c>
      <c r="I505" s="62">
        <f>G505/D505*100</f>
        <v>0</v>
      </c>
      <c r="J505" s="62">
        <v>0</v>
      </c>
      <c r="K505" s="62">
        <v>0</v>
      </c>
    </row>
    <row r="506" spans="1:11" ht="75">
      <c r="A506" s="162"/>
      <c r="B506" s="156"/>
      <c r="C506" s="58" t="s">
        <v>77</v>
      </c>
      <c r="D506" s="57">
        <v>0</v>
      </c>
      <c r="E506" s="57">
        <v>0</v>
      </c>
      <c r="F506" s="57">
        <v>0</v>
      </c>
      <c r="G506" s="57">
        <v>0</v>
      </c>
      <c r="H506" s="57">
        <v>0</v>
      </c>
      <c r="I506" s="57">
        <v>0</v>
      </c>
      <c r="J506" s="57">
        <v>0</v>
      </c>
      <c r="K506" s="57">
        <v>0</v>
      </c>
    </row>
    <row r="507" spans="1:11" ht="45">
      <c r="A507" s="162"/>
      <c r="B507" s="156"/>
      <c r="C507" s="56" t="s">
        <v>78</v>
      </c>
      <c r="D507" s="57">
        <v>0</v>
      </c>
      <c r="E507" s="57">
        <v>0</v>
      </c>
      <c r="F507" s="57">
        <v>0</v>
      </c>
      <c r="G507" s="57">
        <v>0</v>
      </c>
      <c r="H507" s="57">
        <v>0</v>
      </c>
      <c r="I507" s="57">
        <v>0</v>
      </c>
      <c r="J507" s="57">
        <v>0</v>
      </c>
      <c r="K507" s="57">
        <v>0</v>
      </c>
    </row>
    <row r="508" spans="1:11" ht="75">
      <c r="A508" s="162"/>
      <c r="B508" s="156"/>
      <c r="C508" s="58" t="s">
        <v>79</v>
      </c>
      <c r="D508" s="57">
        <v>0</v>
      </c>
      <c r="E508" s="57">
        <v>0</v>
      </c>
      <c r="F508" s="57">
        <v>0</v>
      </c>
      <c r="G508" s="57">
        <v>0</v>
      </c>
      <c r="H508" s="57">
        <v>0</v>
      </c>
      <c r="I508" s="57">
        <v>0</v>
      </c>
      <c r="J508" s="57">
        <v>0</v>
      </c>
      <c r="K508" s="57">
        <v>0</v>
      </c>
    </row>
    <row r="509" spans="1:11" ht="45">
      <c r="A509" s="162"/>
      <c r="B509" s="156"/>
      <c r="C509" s="56" t="s">
        <v>80</v>
      </c>
      <c r="D509" s="57">
        <v>0</v>
      </c>
      <c r="E509" s="57">
        <v>0</v>
      </c>
      <c r="F509" s="57">
        <v>0</v>
      </c>
      <c r="G509" s="57">
        <v>0</v>
      </c>
      <c r="H509" s="57">
        <v>0</v>
      </c>
      <c r="I509" s="57">
        <v>0</v>
      </c>
      <c r="J509" s="57">
        <v>0</v>
      </c>
      <c r="K509" s="57">
        <v>0</v>
      </c>
    </row>
    <row r="510" spans="1:11" ht="45">
      <c r="A510" s="190"/>
      <c r="B510" s="157"/>
      <c r="C510" s="56" t="s">
        <v>81</v>
      </c>
      <c r="D510" s="57">
        <v>0</v>
      </c>
      <c r="E510" s="57">
        <v>0</v>
      </c>
      <c r="F510" s="57">
        <v>0</v>
      </c>
      <c r="G510" s="57">
        <v>0</v>
      </c>
      <c r="H510" s="57">
        <v>0</v>
      </c>
      <c r="I510" s="57">
        <v>0</v>
      </c>
      <c r="J510" s="57">
        <v>0</v>
      </c>
      <c r="K510" s="57">
        <v>0</v>
      </c>
    </row>
    <row r="511" spans="1:11" ht="15">
      <c r="A511" s="152" t="s">
        <v>149</v>
      </c>
      <c r="B511" s="155" t="s">
        <v>104</v>
      </c>
      <c r="C511" s="53" t="s">
        <v>75</v>
      </c>
      <c r="D511" s="54">
        <f>D512+D514+D516+D517</f>
        <v>37729.6</v>
      </c>
      <c r="E511" s="54">
        <f>E512+E514+E516+E517</f>
        <v>35879.6</v>
      </c>
      <c r="F511" s="54">
        <f>F512+F514+F516+F517</f>
        <v>35729.6</v>
      </c>
      <c r="G511" s="54">
        <f>G512+G514+G516+G517</f>
        <v>23832.9</v>
      </c>
      <c r="H511" s="54">
        <f>H512+H514+H516+H517</f>
        <v>23832.9</v>
      </c>
      <c r="I511" s="55">
        <f>G511/D511*100</f>
        <v>63.16764556210509</v>
      </c>
      <c r="J511" s="55">
        <f>G511/E511*100</f>
        <v>66.42465356358488</v>
      </c>
      <c r="K511" s="55">
        <f>G511/F511*100</f>
        <v>66.70351753168242</v>
      </c>
    </row>
    <row r="512" spans="1:11" ht="30">
      <c r="A512" s="153"/>
      <c r="B512" s="156"/>
      <c r="C512" s="56" t="s">
        <v>76</v>
      </c>
      <c r="D512" s="57">
        <f>D519+D561+D589+D603+D631+D638+D652+D666+D659</f>
        <v>37729.6</v>
      </c>
      <c r="E512" s="57">
        <f>E519+E561+E589+E603+E631+E638+E652+E666+E659</f>
        <v>35879.6</v>
      </c>
      <c r="F512" s="57">
        <f>F519+F561+F589+F603+F631+F638+F652+F666+F659</f>
        <v>35729.6</v>
      </c>
      <c r="G512" s="57">
        <f>G519+G561+G589+G603+G631+G638+G652+G666+G659</f>
        <v>23832.9</v>
      </c>
      <c r="H512" s="57">
        <f>H519+H561+H589+H603+H631+H638+H652+H666+H659</f>
        <v>23832.9</v>
      </c>
      <c r="I512" s="62">
        <f>G512/D512*100</f>
        <v>63.16764556210509</v>
      </c>
      <c r="J512" s="62">
        <f>G512/E512*100</f>
        <v>66.42465356358488</v>
      </c>
      <c r="K512" s="62">
        <f>G512/F512*100</f>
        <v>66.70351753168242</v>
      </c>
    </row>
    <row r="513" spans="1:11" ht="75">
      <c r="A513" s="153"/>
      <c r="B513" s="156"/>
      <c r="C513" s="58" t="s">
        <v>77</v>
      </c>
      <c r="D513" s="57">
        <v>0</v>
      </c>
      <c r="E513" s="57">
        <v>0</v>
      </c>
      <c r="F513" s="57">
        <v>0</v>
      </c>
      <c r="G513" s="57">
        <v>0</v>
      </c>
      <c r="H513" s="57">
        <v>0</v>
      </c>
      <c r="I513" s="62">
        <v>0</v>
      </c>
      <c r="J513" s="62">
        <v>0</v>
      </c>
      <c r="K513" s="62">
        <v>0</v>
      </c>
    </row>
    <row r="514" spans="1:11" ht="45">
      <c r="A514" s="153"/>
      <c r="B514" s="156"/>
      <c r="C514" s="56" t="s">
        <v>78</v>
      </c>
      <c r="D514" s="57">
        <f>D521+D563+D591+D605+D633</f>
        <v>0</v>
      </c>
      <c r="E514" s="57">
        <f>E521+E563+E591+E605+E633</f>
        <v>0</v>
      </c>
      <c r="F514" s="57">
        <f>F521+F563+F591+F605+F633</f>
        <v>0</v>
      </c>
      <c r="G514" s="57">
        <f>G521+G563+G591+G605+G633</f>
        <v>0</v>
      </c>
      <c r="H514" s="57">
        <f>H521+H563+H591+H605+H633</f>
        <v>0</v>
      </c>
      <c r="I514" s="62">
        <v>0</v>
      </c>
      <c r="J514" s="62">
        <v>0</v>
      </c>
      <c r="K514" s="62">
        <v>0</v>
      </c>
    </row>
    <row r="515" spans="1:11" ht="75">
      <c r="A515" s="153"/>
      <c r="B515" s="156"/>
      <c r="C515" s="58" t="s">
        <v>79</v>
      </c>
      <c r="D515" s="57">
        <f>D514</f>
        <v>0</v>
      </c>
      <c r="E515" s="57">
        <f>E514</f>
        <v>0</v>
      </c>
      <c r="F515" s="57">
        <f>F514</f>
        <v>0</v>
      </c>
      <c r="G515" s="57">
        <f>G514</f>
        <v>0</v>
      </c>
      <c r="H515" s="57">
        <f>H514</f>
        <v>0</v>
      </c>
      <c r="I515" s="62">
        <v>0</v>
      </c>
      <c r="J515" s="62">
        <v>0</v>
      </c>
      <c r="K515" s="62">
        <v>0</v>
      </c>
    </row>
    <row r="516" spans="1:11" ht="45">
      <c r="A516" s="153"/>
      <c r="B516" s="156"/>
      <c r="C516" s="56" t="s">
        <v>80</v>
      </c>
      <c r="D516" s="57">
        <f>D523+D565+D593+D607+D635</f>
        <v>0</v>
      </c>
      <c r="E516" s="57">
        <v>0</v>
      </c>
      <c r="F516" s="57">
        <v>0</v>
      </c>
      <c r="G516" s="57">
        <v>0</v>
      </c>
      <c r="H516" s="57">
        <v>0</v>
      </c>
      <c r="I516" s="57">
        <f aca="true" t="shared" si="31" ref="I516:K517">I523+I565+I593+I607+I635</f>
        <v>0</v>
      </c>
      <c r="J516" s="57">
        <f t="shared" si="31"/>
        <v>0</v>
      </c>
      <c r="K516" s="57">
        <f t="shared" si="31"/>
        <v>0</v>
      </c>
    </row>
    <row r="517" spans="1:11" ht="45">
      <c r="A517" s="154"/>
      <c r="B517" s="157"/>
      <c r="C517" s="56" t="s">
        <v>81</v>
      </c>
      <c r="D517" s="57">
        <v>0</v>
      </c>
      <c r="E517" s="57">
        <v>0</v>
      </c>
      <c r="F517" s="57">
        <v>0</v>
      </c>
      <c r="G517" s="57">
        <v>0</v>
      </c>
      <c r="H517" s="57">
        <v>0</v>
      </c>
      <c r="I517" s="57">
        <f t="shared" si="31"/>
        <v>0</v>
      </c>
      <c r="J517" s="57">
        <f t="shared" si="31"/>
        <v>0</v>
      </c>
      <c r="K517" s="57">
        <f t="shared" si="31"/>
        <v>0</v>
      </c>
    </row>
    <row r="518" spans="1:11" ht="15">
      <c r="A518" s="152" t="s">
        <v>150</v>
      </c>
      <c r="B518" s="155" t="s">
        <v>104</v>
      </c>
      <c r="C518" s="53" t="s">
        <v>75</v>
      </c>
      <c r="D518" s="54">
        <f>D519+D521+D523+D524</f>
        <v>6218.7</v>
      </c>
      <c r="E518" s="54">
        <f>E519+E521+E523+E524</f>
        <v>4218.7</v>
      </c>
      <c r="F518" s="54">
        <f>F519+F521+F523+F524</f>
        <v>4218.7</v>
      </c>
      <c r="G518" s="54">
        <f>G519+G521+G523+G524</f>
        <v>2425</v>
      </c>
      <c r="H518" s="54">
        <f>H519+H521+H523+H524</f>
        <v>2425</v>
      </c>
      <c r="I518" s="55">
        <f>G518/D518*100</f>
        <v>38.99528840432888</v>
      </c>
      <c r="J518" s="55">
        <f>G518/E518*100</f>
        <v>57.48216275155854</v>
      </c>
      <c r="K518" s="55">
        <f>G518/F518*100</f>
        <v>57.48216275155854</v>
      </c>
    </row>
    <row r="519" spans="1:11" ht="30">
      <c r="A519" s="153"/>
      <c r="B519" s="156"/>
      <c r="C519" s="56" t="s">
        <v>76</v>
      </c>
      <c r="D519" s="57">
        <f>D526+D533+D540+D547+D554</f>
        <v>6218.7</v>
      </c>
      <c r="E519" s="57">
        <f>E526+E533+E540+E547+E554</f>
        <v>4218.7</v>
      </c>
      <c r="F519" s="57">
        <f>F526+F533+F540+F547+F554</f>
        <v>4218.7</v>
      </c>
      <c r="G519" s="57">
        <f>G526+G533+G540+G547+G554</f>
        <v>2425</v>
      </c>
      <c r="H519" s="57">
        <f>H526+H533+H540+H547+H554</f>
        <v>2425</v>
      </c>
      <c r="I519" s="62">
        <f>G519/D519*100</f>
        <v>38.99528840432888</v>
      </c>
      <c r="J519" s="62">
        <f>G519/E519*100</f>
        <v>57.48216275155854</v>
      </c>
      <c r="K519" s="62">
        <f>G519/F519*100</f>
        <v>57.48216275155854</v>
      </c>
    </row>
    <row r="520" spans="1:11" ht="75">
      <c r="A520" s="153"/>
      <c r="B520" s="156"/>
      <c r="C520" s="58" t="s">
        <v>77</v>
      </c>
      <c r="D520" s="57">
        <f aca="true" t="shared" si="32" ref="D520:K521">D527+D534</f>
        <v>0</v>
      </c>
      <c r="E520" s="57">
        <f t="shared" si="32"/>
        <v>0</v>
      </c>
      <c r="F520" s="57">
        <f t="shared" si="32"/>
        <v>0</v>
      </c>
      <c r="G520" s="57">
        <f t="shared" si="32"/>
        <v>0</v>
      </c>
      <c r="H520" s="57">
        <f t="shared" si="32"/>
        <v>0</v>
      </c>
      <c r="I520" s="57">
        <f t="shared" si="32"/>
        <v>0</v>
      </c>
      <c r="J520" s="57">
        <f t="shared" si="32"/>
        <v>0</v>
      </c>
      <c r="K520" s="57">
        <f t="shared" si="32"/>
        <v>0</v>
      </c>
    </row>
    <row r="521" spans="1:11" ht="45">
      <c r="A521" s="153"/>
      <c r="B521" s="156"/>
      <c r="C521" s="56" t="s">
        <v>78</v>
      </c>
      <c r="D521" s="57">
        <f t="shared" si="32"/>
        <v>0</v>
      </c>
      <c r="E521" s="57">
        <f t="shared" si="32"/>
        <v>0</v>
      </c>
      <c r="F521" s="57">
        <f t="shared" si="32"/>
        <v>0</v>
      </c>
      <c r="G521" s="57">
        <f t="shared" si="32"/>
        <v>0</v>
      </c>
      <c r="H521" s="57">
        <f t="shared" si="32"/>
        <v>0</v>
      </c>
      <c r="I521" s="57">
        <f t="shared" si="32"/>
        <v>0</v>
      </c>
      <c r="J521" s="57">
        <f t="shared" si="32"/>
        <v>0</v>
      </c>
      <c r="K521" s="57">
        <f t="shared" si="32"/>
        <v>0</v>
      </c>
    </row>
    <row r="522" spans="1:11" ht="75">
      <c r="A522" s="153"/>
      <c r="B522" s="156"/>
      <c r="C522" s="58" t="s">
        <v>79</v>
      </c>
      <c r="D522" s="57">
        <v>0</v>
      </c>
      <c r="E522" s="57">
        <v>0</v>
      </c>
      <c r="F522" s="57">
        <v>0</v>
      </c>
      <c r="G522" s="57">
        <v>0</v>
      </c>
      <c r="H522" s="57">
        <v>0</v>
      </c>
      <c r="I522" s="57">
        <v>0</v>
      </c>
      <c r="J522" s="57">
        <v>0</v>
      </c>
      <c r="K522" s="57">
        <v>0</v>
      </c>
    </row>
    <row r="523" spans="1:11" ht="45">
      <c r="A523" s="153"/>
      <c r="B523" s="156"/>
      <c r="C523" s="56" t="s">
        <v>80</v>
      </c>
      <c r="D523" s="57">
        <f aca="true" t="shared" si="33" ref="D523:K524">D530+D537</f>
        <v>0</v>
      </c>
      <c r="E523" s="57">
        <f t="shared" si="33"/>
        <v>0</v>
      </c>
      <c r="F523" s="57">
        <f t="shared" si="33"/>
        <v>0</v>
      </c>
      <c r="G523" s="57">
        <f t="shared" si="33"/>
        <v>0</v>
      </c>
      <c r="H523" s="57">
        <f t="shared" si="33"/>
        <v>0</v>
      </c>
      <c r="I523" s="57">
        <f t="shared" si="33"/>
        <v>0</v>
      </c>
      <c r="J523" s="57">
        <f t="shared" si="33"/>
        <v>0</v>
      </c>
      <c r="K523" s="57">
        <f t="shared" si="33"/>
        <v>0</v>
      </c>
    </row>
    <row r="524" spans="1:11" ht="45">
      <c r="A524" s="154"/>
      <c r="B524" s="157"/>
      <c r="C524" s="56" t="s">
        <v>81</v>
      </c>
      <c r="D524" s="57">
        <f t="shared" si="33"/>
        <v>0</v>
      </c>
      <c r="E524" s="57">
        <f t="shared" si="33"/>
        <v>0</v>
      </c>
      <c r="F524" s="57">
        <f t="shared" si="33"/>
        <v>0</v>
      </c>
      <c r="G524" s="57">
        <f t="shared" si="33"/>
        <v>0</v>
      </c>
      <c r="H524" s="57">
        <f t="shared" si="33"/>
        <v>0</v>
      </c>
      <c r="I524" s="57">
        <f t="shared" si="33"/>
        <v>0</v>
      </c>
      <c r="J524" s="57">
        <f t="shared" si="33"/>
        <v>0</v>
      </c>
      <c r="K524" s="57">
        <f t="shared" si="33"/>
        <v>0</v>
      </c>
    </row>
    <row r="525" spans="1:11" ht="15">
      <c r="A525" s="163" t="s">
        <v>151</v>
      </c>
      <c r="B525" s="155" t="s">
        <v>104</v>
      </c>
      <c r="C525" s="53" t="s">
        <v>75</v>
      </c>
      <c r="D525" s="54">
        <f>D526+D528+D530+D531</f>
        <v>1560</v>
      </c>
      <c r="E525" s="54">
        <f>E526+E528+E530+E531</f>
        <v>993.7</v>
      </c>
      <c r="F525" s="54">
        <f>F526+F528+F530+F531</f>
        <v>993.7</v>
      </c>
      <c r="G525" s="54">
        <f>G526+G528+G530+G531</f>
        <v>50</v>
      </c>
      <c r="H525" s="54">
        <f>H526+H528+H530+H531</f>
        <v>50</v>
      </c>
      <c r="I525" s="55">
        <f>G525/D525*100</f>
        <v>3.205128205128205</v>
      </c>
      <c r="J525" s="55">
        <f>G525/E525*100</f>
        <v>5.031699708161417</v>
      </c>
      <c r="K525" s="55">
        <f>G525/F525*100</f>
        <v>5.031699708161417</v>
      </c>
    </row>
    <row r="526" spans="1:11" ht="30">
      <c r="A526" s="164"/>
      <c r="B526" s="156"/>
      <c r="C526" s="56" t="s">
        <v>76</v>
      </c>
      <c r="D526" s="57">
        <v>1560</v>
      </c>
      <c r="E526" s="57">
        <f>1560-566.3</f>
        <v>993.7</v>
      </c>
      <c r="F526" s="57">
        <f>1560-566.3</f>
        <v>993.7</v>
      </c>
      <c r="G526" s="57">
        <v>50</v>
      </c>
      <c r="H526" s="57">
        <v>50</v>
      </c>
      <c r="I526" s="62">
        <f>G526/D526*100</f>
        <v>3.205128205128205</v>
      </c>
      <c r="J526" s="62">
        <f>G526/E526*100</f>
        <v>5.031699708161417</v>
      </c>
      <c r="K526" s="62">
        <f>G526/F526*100</f>
        <v>5.031699708161417</v>
      </c>
    </row>
    <row r="527" spans="1:11" ht="75">
      <c r="A527" s="164"/>
      <c r="B527" s="156"/>
      <c r="C527" s="58" t="s">
        <v>77</v>
      </c>
      <c r="D527" s="57">
        <v>0</v>
      </c>
      <c r="E527" s="57">
        <v>0</v>
      </c>
      <c r="F527" s="62">
        <v>0</v>
      </c>
      <c r="G527" s="62">
        <v>0</v>
      </c>
      <c r="H527" s="62">
        <v>0</v>
      </c>
      <c r="I527" s="62">
        <v>0</v>
      </c>
      <c r="J527" s="62">
        <v>0</v>
      </c>
      <c r="K527" s="62">
        <v>0</v>
      </c>
    </row>
    <row r="528" spans="1:11" ht="45">
      <c r="A528" s="164"/>
      <c r="B528" s="156"/>
      <c r="C528" s="56" t="s">
        <v>78</v>
      </c>
      <c r="D528" s="57">
        <v>0</v>
      </c>
      <c r="E528" s="57">
        <v>0</v>
      </c>
      <c r="F528" s="62">
        <v>0</v>
      </c>
      <c r="G528" s="62">
        <v>0</v>
      </c>
      <c r="H528" s="62">
        <v>0</v>
      </c>
      <c r="I528" s="62">
        <v>0</v>
      </c>
      <c r="J528" s="62">
        <v>0</v>
      </c>
      <c r="K528" s="62">
        <v>0</v>
      </c>
    </row>
    <row r="529" spans="1:11" ht="75">
      <c r="A529" s="164"/>
      <c r="B529" s="156"/>
      <c r="C529" s="58" t="s">
        <v>79</v>
      </c>
      <c r="D529" s="57">
        <v>0</v>
      </c>
      <c r="E529" s="57">
        <v>0</v>
      </c>
      <c r="F529" s="57">
        <v>0</v>
      </c>
      <c r="G529" s="57">
        <v>0</v>
      </c>
      <c r="H529" s="57">
        <v>0</v>
      </c>
      <c r="I529" s="57">
        <v>0</v>
      </c>
      <c r="J529" s="57">
        <v>0</v>
      </c>
      <c r="K529" s="57">
        <v>0</v>
      </c>
    </row>
    <row r="530" spans="1:11" ht="45">
      <c r="A530" s="164"/>
      <c r="B530" s="156"/>
      <c r="C530" s="56" t="s">
        <v>80</v>
      </c>
      <c r="D530" s="57">
        <v>0</v>
      </c>
      <c r="E530" s="57">
        <v>0</v>
      </c>
      <c r="F530" s="62">
        <v>0</v>
      </c>
      <c r="G530" s="62">
        <v>0</v>
      </c>
      <c r="H530" s="62">
        <v>0</v>
      </c>
      <c r="I530" s="62">
        <v>0</v>
      </c>
      <c r="J530" s="62">
        <v>0</v>
      </c>
      <c r="K530" s="62">
        <v>0</v>
      </c>
    </row>
    <row r="531" spans="1:11" ht="45">
      <c r="A531" s="165"/>
      <c r="B531" s="157"/>
      <c r="C531" s="56" t="s">
        <v>81</v>
      </c>
      <c r="D531" s="57">
        <v>0</v>
      </c>
      <c r="E531" s="57">
        <v>0</v>
      </c>
      <c r="F531" s="62">
        <v>0</v>
      </c>
      <c r="G531" s="62">
        <v>0</v>
      </c>
      <c r="H531" s="62">
        <v>0</v>
      </c>
      <c r="I531" s="62">
        <v>0</v>
      </c>
      <c r="J531" s="62">
        <v>0</v>
      </c>
      <c r="K531" s="62">
        <v>0</v>
      </c>
    </row>
    <row r="532" spans="1:11" ht="15">
      <c r="A532" s="163" t="s">
        <v>152</v>
      </c>
      <c r="B532" s="155" t="s">
        <v>104</v>
      </c>
      <c r="C532" s="53" t="s">
        <v>75</v>
      </c>
      <c r="D532" s="54">
        <f>D533+D535+D537+D538</f>
        <v>1988.7</v>
      </c>
      <c r="E532" s="54">
        <f>E533+E535+E537+E538</f>
        <v>1199.8000000000002</v>
      </c>
      <c r="F532" s="54">
        <f>F533+F535+F537+F538</f>
        <v>1199.8</v>
      </c>
      <c r="G532" s="54">
        <f>G533+G535+G537+G538</f>
        <v>1050</v>
      </c>
      <c r="H532" s="54">
        <f>H533+H535+H537+H538</f>
        <v>1050</v>
      </c>
      <c r="I532" s="55">
        <f>G532/D532*100</f>
        <v>52.798310454065465</v>
      </c>
      <c r="J532" s="55">
        <f>G532/E532*100</f>
        <v>87.51458576429404</v>
      </c>
      <c r="K532" s="55">
        <f>G532/F532*100</f>
        <v>87.51458576429405</v>
      </c>
    </row>
    <row r="533" spans="1:11" ht="30">
      <c r="A533" s="164"/>
      <c r="B533" s="156"/>
      <c r="C533" s="56" t="s">
        <v>76</v>
      </c>
      <c r="D533" s="57">
        <v>1988.7</v>
      </c>
      <c r="E533" s="57">
        <f>1988.7-788.9</f>
        <v>1199.8000000000002</v>
      </c>
      <c r="F533" s="57">
        <v>1199.8</v>
      </c>
      <c r="G533" s="62">
        <v>1050</v>
      </c>
      <c r="H533" s="62">
        <v>1050</v>
      </c>
      <c r="I533" s="62">
        <f>G533/D533*100</f>
        <v>52.798310454065465</v>
      </c>
      <c r="J533" s="62">
        <f>G533/E533*100</f>
        <v>87.51458576429404</v>
      </c>
      <c r="K533" s="62">
        <f>G533/F533*100</f>
        <v>87.51458576429405</v>
      </c>
    </row>
    <row r="534" spans="1:11" ht="75">
      <c r="A534" s="164"/>
      <c r="B534" s="156"/>
      <c r="C534" s="58" t="s">
        <v>77</v>
      </c>
      <c r="D534" s="57">
        <v>0</v>
      </c>
      <c r="E534" s="57">
        <v>0</v>
      </c>
      <c r="F534" s="62">
        <v>0</v>
      </c>
      <c r="G534" s="62">
        <v>0</v>
      </c>
      <c r="H534" s="62">
        <v>0</v>
      </c>
      <c r="I534" s="62">
        <v>0</v>
      </c>
      <c r="J534" s="62">
        <v>0</v>
      </c>
      <c r="K534" s="62">
        <v>0</v>
      </c>
    </row>
    <row r="535" spans="1:11" ht="45">
      <c r="A535" s="164"/>
      <c r="B535" s="156"/>
      <c r="C535" s="56" t="s">
        <v>78</v>
      </c>
      <c r="D535" s="57">
        <v>0</v>
      </c>
      <c r="E535" s="57">
        <v>0</v>
      </c>
      <c r="F535" s="62">
        <v>0</v>
      </c>
      <c r="G535" s="62">
        <v>0</v>
      </c>
      <c r="H535" s="62">
        <v>0</v>
      </c>
      <c r="I535" s="62">
        <v>0</v>
      </c>
      <c r="J535" s="62">
        <v>0</v>
      </c>
      <c r="K535" s="62">
        <v>0</v>
      </c>
    </row>
    <row r="536" spans="1:11" ht="75">
      <c r="A536" s="164"/>
      <c r="B536" s="156"/>
      <c r="C536" s="58" t="s">
        <v>79</v>
      </c>
      <c r="D536" s="57">
        <v>0</v>
      </c>
      <c r="E536" s="57">
        <v>0</v>
      </c>
      <c r="F536" s="57">
        <v>0</v>
      </c>
      <c r="G536" s="57">
        <v>0</v>
      </c>
      <c r="H536" s="57">
        <v>0</v>
      </c>
      <c r="I536" s="57">
        <v>0</v>
      </c>
      <c r="J536" s="57">
        <v>0</v>
      </c>
      <c r="K536" s="57">
        <v>0</v>
      </c>
    </row>
    <row r="537" spans="1:11" ht="45">
      <c r="A537" s="164"/>
      <c r="B537" s="156"/>
      <c r="C537" s="56" t="s">
        <v>80</v>
      </c>
      <c r="D537" s="57">
        <v>0</v>
      </c>
      <c r="E537" s="57">
        <v>0</v>
      </c>
      <c r="F537" s="62">
        <v>0</v>
      </c>
      <c r="G537" s="62">
        <v>0</v>
      </c>
      <c r="H537" s="62">
        <v>0</v>
      </c>
      <c r="I537" s="62">
        <v>0</v>
      </c>
      <c r="J537" s="62">
        <v>0</v>
      </c>
      <c r="K537" s="62">
        <v>0</v>
      </c>
    </row>
    <row r="538" spans="1:11" ht="45">
      <c r="A538" s="165"/>
      <c r="B538" s="157"/>
      <c r="C538" s="56" t="s">
        <v>81</v>
      </c>
      <c r="D538" s="57">
        <v>0</v>
      </c>
      <c r="E538" s="57">
        <v>0</v>
      </c>
      <c r="F538" s="62">
        <v>0</v>
      </c>
      <c r="G538" s="62">
        <v>0</v>
      </c>
      <c r="H538" s="62">
        <v>0</v>
      </c>
      <c r="I538" s="62">
        <v>0</v>
      </c>
      <c r="J538" s="62">
        <v>0</v>
      </c>
      <c r="K538" s="62">
        <v>0</v>
      </c>
    </row>
    <row r="539" spans="1:11" ht="15">
      <c r="A539" s="161" t="s">
        <v>153</v>
      </c>
      <c r="B539" s="155" t="s">
        <v>104</v>
      </c>
      <c r="C539" s="53" t="s">
        <v>75</v>
      </c>
      <c r="D539" s="54">
        <f>D540+D542+D544+D545</f>
        <v>20</v>
      </c>
      <c r="E539" s="54">
        <f>E540+E542+E544+E545</f>
        <v>20</v>
      </c>
      <c r="F539" s="54">
        <f>F540+F542+F544+F545</f>
        <v>20</v>
      </c>
      <c r="G539" s="54">
        <f>G540+G542+G544+G545</f>
        <v>0</v>
      </c>
      <c r="H539" s="54">
        <f>H540+H542+H544+H545</f>
        <v>0</v>
      </c>
      <c r="I539" s="55">
        <f>G539/D539*100</f>
        <v>0</v>
      </c>
      <c r="J539" s="55">
        <v>0</v>
      </c>
      <c r="K539" s="55">
        <v>0</v>
      </c>
    </row>
    <row r="540" spans="1:11" ht="30">
      <c r="A540" s="162"/>
      <c r="B540" s="156"/>
      <c r="C540" s="56" t="s">
        <v>76</v>
      </c>
      <c r="D540" s="57">
        <v>20</v>
      </c>
      <c r="E540" s="57">
        <v>20</v>
      </c>
      <c r="F540" s="57">
        <v>20</v>
      </c>
      <c r="G540" s="62">
        <v>0</v>
      </c>
      <c r="H540" s="62">
        <v>0</v>
      </c>
      <c r="I540" s="62">
        <f>G540/D540*100</f>
        <v>0</v>
      </c>
      <c r="J540" s="62">
        <v>0</v>
      </c>
      <c r="K540" s="62">
        <v>0</v>
      </c>
    </row>
    <row r="541" spans="1:11" ht="75">
      <c r="A541" s="162"/>
      <c r="B541" s="156"/>
      <c r="C541" s="58" t="s">
        <v>77</v>
      </c>
      <c r="D541" s="57">
        <v>0</v>
      </c>
      <c r="E541" s="57">
        <v>0</v>
      </c>
      <c r="F541" s="62">
        <v>0</v>
      </c>
      <c r="G541" s="62">
        <v>0</v>
      </c>
      <c r="H541" s="62">
        <v>0</v>
      </c>
      <c r="I541" s="62">
        <v>0</v>
      </c>
      <c r="J541" s="62">
        <v>0</v>
      </c>
      <c r="K541" s="62">
        <v>0</v>
      </c>
    </row>
    <row r="542" spans="1:11" ht="45">
      <c r="A542" s="162"/>
      <c r="B542" s="156"/>
      <c r="C542" s="56" t="s">
        <v>78</v>
      </c>
      <c r="D542" s="57">
        <v>0</v>
      </c>
      <c r="E542" s="57">
        <v>0</v>
      </c>
      <c r="F542" s="62">
        <v>0</v>
      </c>
      <c r="G542" s="62">
        <v>0</v>
      </c>
      <c r="H542" s="62">
        <v>0</v>
      </c>
      <c r="I542" s="62">
        <v>0</v>
      </c>
      <c r="J542" s="62">
        <v>0</v>
      </c>
      <c r="K542" s="62">
        <v>0</v>
      </c>
    </row>
    <row r="543" spans="1:11" ht="75">
      <c r="A543" s="162"/>
      <c r="B543" s="156"/>
      <c r="C543" s="58" t="s">
        <v>79</v>
      </c>
      <c r="D543" s="57">
        <v>0</v>
      </c>
      <c r="E543" s="57">
        <v>0</v>
      </c>
      <c r="F543" s="57">
        <v>0</v>
      </c>
      <c r="G543" s="57">
        <v>0</v>
      </c>
      <c r="H543" s="57">
        <v>0</v>
      </c>
      <c r="I543" s="57">
        <v>0</v>
      </c>
      <c r="J543" s="57">
        <v>0</v>
      </c>
      <c r="K543" s="57">
        <v>0</v>
      </c>
    </row>
    <row r="544" spans="1:11" ht="45">
      <c r="A544" s="162"/>
      <c r="B544" s="156"/>
      <c r="C544" s="56" t="s">
        <v>80</v>
      </c>
      <c r="D544" s="57">
        <v>0</v>
      </c>
      <c r="E544" s="57">
        <v>0</v>
      </c>
      <c r="F544" s="62">
        <v>0</v>
      </c>
      <c r="G544" s="62">
        <v>0</v>
      </c>
      <c r="H544" s="62">
        <v>0</v>
      </c>
      <c r="I544" s="62">
        <v>0</v>
      </c>
      <c r="J544" s="62">
        <v>0</v>
      </c>
      <c r="K544" s="62">
        <v>0</v>
      </c>
    </row>
    <row r="545" spans="1:11" ht="45">
      <c r="A545" s="190"/>
      <c r="B545" s="157"/>
      <c r="C545" s="56" t="s">
        <v>81</v>
      </c>
      <c r="D545" s="57">
        <v>0</v>
      </c>
      <c r="E545" s="57">
        <v>0</v>
      </c>
      <c r="F545" s="62">
        <v>0</v>
      </c>
      <c r="G545" s="62">
        <v>0</v>
      </c>
      <c r="H545" s="62">
        <v>0</v>
      </c>
      <c r="I545" s="62">
        <v>0</v>
      </c>
      <c r="J545" s="62">
        <v>0</v>
      </c>
      <c r="K545" s="62">
        <v>0</v>
      </c>
    </row>
    <row r="546" spans="1:11" ht="15">
      <c r="A546" s="161" t="s">
        <v>154</v>
      </c>
      <c r="B546" s="155" t="s">
        <v>104</v>
      </c>
      <c r="C546" s="53" t="s">
        <v>75</v>
      </c>
      <c r="D546" s="54">
        <f>D547+D549+D551+D552</f>
        <v>2650</v>
      </c>
      <c r="E546" s="54">
        <f>E547+E549+E551+E552</f>
        <v>1565.2</v>
      </c>
      <c r="F546" s="54">
        <f>F547+F549+F551+F552</f>
        <v>1565.2</v>
      </c>
      <c r="G546" s="54">
        <f>G547+G549+G551+G552</f>
        <v>1325</v>
      </c>
      <c r="H546" s="54">
        <f>H547+H549+H551+H552</f>
        <v>1325</v>
      </c>
      <c r="I546" s="55">
        <f>G546/D546*100</f>
        <v>50</v>
      </c>
      <c r="J546" s="55">
        <f>G546/E546*100</f>
        <v>84.6537183746486</v>
      </c>
      <c r="K546" s="55">
        <f>G546/F546*100</f>
        <v>84.6537183746486</v>
      </c>
    </row>
    <row r="547" spans="1:11" ht="30">
      <c r="A547" s="162"/>
      <c r="B547" s="156"/>
      <c r="C547" s="56" t="s">
        <v>76</v>
      </c>
      <c r="D547" s="57">
        <v>2650</v>
      </c>
      <c r="E547" s="57">
        <v>1565.2</v>
      </c>
      <c r="F547" s="57">
        <v>1565.2</v>
      </c>
      <c r="G547" s="57">
        <v>1325</v>
      </c>
      <c r="H547" s="57">
        <v>1325</v>
      </c>
      <c r="I547" s="62">
        <f>G547/D547*100</f>
        <v>50</v>
      </c>
      <c r="J547" s="62">
        <f>G547/E547*100</f>
        <v>84.6537183746486</v>
      </c>
      <c r="K547" s="62">
        <f>G547/F547*100</f>
        <v>84.6537183746486</v>
      </c>
    </row>
    <row r="548" spans="1:11" ht="75">
      <c r="A548" s="162"/>
      <c r="B548" s="156"/>
      <c r="C548" s="58" t="s">
        <v>77</v>
      </c>
      <c r="D548" s="57">
        <v>0</v>
      </c>
      <c r="E548" s="57">
        <v>0</v>
      </c>
      <c r="F548" s="62">
        <v>0</v>
      </c>
      <c r="G548" s="62">
        <v>0</v>
      </c>
      <c r="H548" s="62">
        <v>0</v>
      </c>
      <c r="I548" s="62">
        <v>0</v>
      </c>
      <c r="J548" s="62">
        <v>0</v>
      </c>
      <c r="K548" s="62">
        <v>0</v>
      </c>
    </row>
    <row r="549" spans="1:11" ht="45">
      <c r="A549" s="162"/>
      <c r="B549" s="156"/>
      <c r="C549" s="56" t="s">
        <v>78</v>
      </c>
      <c r="D549" s="57">
        <v>0</v>
      </c>
      <c r="E549" s="57">
        <v>0</v>
      </c>
      <c r="F549" s="62">
        <v>0</v>
      </c>
      <c r="G549" s="62">
        <v>0</v>
      </c>
      <c r="H549" s="62">
        <v>0</v>
      </c>
      <c r="I549" s="62">
        <v>0</v>
      </c>
      <c r="J549" s="62">
        <v>0</v>
      </c>
      <c r="K549" s="62">
        <v>0</v>
      </c>
    </row>
    <row r="550" spans="1:11" ht="75">
      <c r="A550" s="162"/>
      <c r="B550" s="156"/>
      <c r="C550" s="58" t="s">
        <v>79</v>
      </c>
      <c r="D550" s="57">
        <v>0</v>
      </c>
      <c r="E550" s="57">
        <v>0</v>
      </c>
      <c r="F550" s="57">
        <v>0</v>
      </c>
      <c r="G550" s="57">
        <v>0</v>
      </c>
      <c r="H550" s="57">
        <v>0</v>
      </c>
      <c r="I550" s="57">
        <v>0</v>
      </c>
      <c r="J550" s="57">
        <v>0</v>
      </c>
      <c r="K550" s="57">
        <v>0</v>
      </c>
    </row>
    <row r="551" spans="1:11" ht="45">
      <c r="A551" s="162"/>
      <c r="B551" s="156"/>
      <c r="C551" s="56" t="s">
        <v>80</v>
      </c>
      <c r="D551" s="57">
        <v>0</v>
      </c>
      <c r="E551" s="57">
        <v>0</v>
      </c>
      <c r="F551" s="62">
        <v>0</v>
      </c>
      <c r="G551" s="62">
        <v>0</v>
      </c>
      <c r="H551" s="62">
        <v>0</v>
      </c>
      <c r="I551" s="62">
        <v>0</v>
      </c>
      <c r="J551" s="62">
        <v>0</v>
      </c>
      <c r="K551" s="62">
        <v>0</v>
      </c>
    </row>
    <row r="552" spans="1:11" ht="45">
      <c r="A552" s="190"/>
      <c r="B552" s="157"/>
      <c r="C552" s="56" t="s">
        <v>81</v>
      </c>
      <c r="D552" s="57">
        <v>0</v>
      </c>
      <c r="E552" s="57">
        <v>0</v>
      </c>
      <c r="F552" s="62">
        <v>0</v>
      </c>
      <c r="G552" s="62">
        <v>0</v>
      </c>
      <c r="H552" s="62">
        <v>0</v>
      </c>
      <c r="I552" s="62">
        <v>0</v>
      </c>
      <c r="J552" s="62">
        <v>0</v>
      </c>
      <c r="K552" s="62">
        <v>0</v>
      </c>
    </row>
    <row r="553" spans="1:11" ht="15">
      <c r="A553" s="161" t="s">
        <v>318</v>
      </c>
      <c r="B553" s="155" t="s">
        <v>104</v>
      </c>
      <c r="C553" s="53" t="s">
        <v>75</v>
      </c>
      <c r="D553" s="54">
        <f>D554+D556+D558+D559</f>
        <v>0</v>
      </c>
      <c r="E553" s="54">
        <f>E554+E556+E558+E559</f>
        <v>440</v>
      </c>
      <c r="F553" s="54">
        <f>F554+F556+F558+F559</f>
        <v>440</v>
      </c>
      <c r="G553" s="54">
        <f>G554+G556+G558+G559</f>
        <v>0</v>
      </c>
      <c r="H553" s="54">
        <f>H554+H556+H558+H559</f>
        <v>0</v>
      </c>
      <c r="I553" s="55">
        <v>0</v>
      </c>
      <c r="J553" s="55">
        <v>0</v>
      </c>
      <c r="K553" s="55">
        <v>0</v>
      </c>
    </row>
    <row r="554" spans="1:11" ht="30">
      <c r="A554" s="162"/>
      <c r="B554" s="156"/>
      <c r="C554" s="56" t="s">
        <v>76</v>
      </c>
      <c r="D554" s="57">
        <v>0</v>
      </c>
      <c r="E554" s="57">
        <v>440</v>
      </c>
      <c r="F554" s="57">
        <v>440</v>
      </c>
      <c r="G554" s="62">
        <v>0</v>
      </c>
      <c r="H554" s="62">
        <v>0</v>
      </c>
      <c r="I554" s="55">
        <v>0</v>
      </c>
      <c r="J554" s="55">
        <v>0</v>
      </c>
      <c r="K554" s="55">
        <v>0</v>
      </c>
    </row>
    <row r="555" spans="1:11" ht="75">
      <c r="A555" s="162"/>
      <c r="B555" s="156"/>
      <c r="C555" s="58" t="s">
        <v>77</v>
      </c>
      <c r="D555" s="57">
        <v>0</v>
      </c>
      <c r="E555" s="57">
        <v>0</v>
      </c>
      <c r="F555" s="62">
        <v>0</v>
      </c>
      <c r="G555" s="62">
        <v>0</v>
      </c>
      <c r="H555" s="62">
        <v>0</v>
      </c>
      <c r="I555" s="62">
        <v>0</v>
      </c>
      <c r="J555" s="62">
        <v>0</v>
      </c>
      <c r="K555" s="62">
        <v>0</v>
      </c>
    </row>
    <row r="556" spans="1:11" ht="45">
      <c r="A556" s="162"/>
      <c r="B556" s="156"/>
      <c r="C556" s="56" t="s">
        <v>78</v>
      </c>
      <c r="D556" s="57">
        <v>0</v>
      </c>
      <c r="E556" s="57">
        <v>0</v>
      </c>
      <c r="F556" s="62">
        <v>0</v>
      </c>
      <c r="G556" s="62">
        <v>0</v>
      </c>
      <c r="H556" s="62">
        <v>0</v>
      </c>
      <c r="I556" s="62">
        <v>0</v>
      </c>
      <c r="J556" s="62">
        <v>0</v>
      </c>
      <c r="K556" s="62">
        <v>0</v>
      </c>
    </row>
    <row r="557" spans="1:11" ht="75">
      <c r="A557" s="162"/>
      <c r="B557" s="156"/>
      <c r="C557" s="58" t="s">
        <v>79</v>
      </c>
      <c r="D557" s="57">
        <v>0</v>
      </c>
      <c r="E557" s="57">
        <v>0</v>
      </c>
      <c r="F557" s="57">
        <v>0</v>
      </c>
      <c r="G557" s="57">
        <v>0</v>
      </c>
      <c r="H557" s="57">
        <v>0</v>
      </c>
      <c r="I557" s="57">
        <v>0</v>
      </c>
      <c r="J557" s="57">
        <v>0</v>
      </c>
      <c r="K557" s="57">
        <v>0</v>
      </c>
    </row>
    <row r="558" spans="1:11" ht="45">
      <c r="A558" s="162"/>
      <c r="B558" s="156"/>
      <c r="C558" s="56" t="s">
        <v>80</v>
      </c>
      <c r="D558" s="57">
        <v>0</v>
      </c>
      <c r="E558" s="57">
        <v>0</v>
      </c>
      <c r="F558" s="62">
        <v>0</v>
      </c>
      <c r="G558" s="62">
        <v>0</v>
      </c>
      <c r="H558" s="62">
        <v>0</v>
      </c>
      <c r="I558" s="62">
        <v>0</v>
      </c>
      <c r="J558" s="62">
        <v>0</v>
      </c>
      <c r="K558" s="62">
        <v>0</v>
      </c>
    </row>
    <row r="559" spans="1:11" ht="45">
      <c r="A559" s="190"/>
      <c r="B559" s="157"/>
      <c r="C559" s="56" t="s">
        <v>81</v>
      </c>
      <c r="D559" s="57">
        <v>0</v>
      </c>
      <c r="E559" s="57">
        <v>0</v>
      </c>
      <c r="F559" s="62">
        <v>0</v>
      </c>
      <c r="G559" s="62">
        <v>0</v>
      </c>
      <c r="H559" s="62">
        <v>0</v>
      </c>
      <c r="I559" s="62">
        <v>0</v>
      </c>
      <c r="J559" s="62">
        <v>0</v>
      </c>
      <c r="K559" s="62">
        <v>0</v>
      </c>
    </row>
    <row r="560" spans="1:11" ht="15">
      <c r="A560" s="152" t="s">
        <v>156</v>
      </c>
      <c r="B560" s="155" t="s">
        <v>104</v>
      </c>
      <c r="C560" s="53" t="s">
        <v>75</v>
      </c>
      <c r="D560" s="54">
        <f>D561+D563+D565+D566</f>
        <v>2715.2</v>
      </c>
      <c r="E560" s="54">
        <f>E561+E563+E565+E566</f>
        <v>2715.2</v>
      </c>
      <c r="F560" s="54">
        <f>F561+F563+F565+F566</f>
        <v>2715.2</v>
      </c>
      <c r="G560" s="54">
        <f>G561+G563+G565+G566</f>
        <v>430</v>
      </c>
      <c r="H560" s="54">
        <f>H561+H563+H565+H566</f>
        <v>430</v>
      </c>
      <c r="I560" s="55">
        <f>G560/D560*100</f>
        <v>15.836770771950501</v>
      </c>
      <c r="J560" s="55">
        <f>G560/E560*100</f>
        <v>15.836770771950501</v>
      </c>
      <c r="K560" s="55">
        <f>G560/F560*100</f>
        <v>15.836770771950501</v>
      </c>
    </row>
    <row r="561" spans="1:11" ht="30">
      <c r="A561" s="153"/>
      <c r="B561" s="156"/>
      <c r="C561" s="56" t="s">
        <v>76</v>
      </c>
      <c r="D561" s="57">
        <f>D568+D575+D582</f>
        <v>2715.2</v>
      </c>
      <c r="E561" s="57">
        <f>E568+E575+E582</f>
        <v>2715.2</v>
      </c>
      <c r="F561" s="57">
        <f>F568+F575+F582</f>
        <v>2715.2</v>
      </c>
      <c r="G561" s="57">
        <f>G568+G575+G582</f>
        <v>430</v>
      </c>
      <c r="H561" s="57">
        <f>H568+H575+H582</f>
        <v>430</v>
      </c>
      <c r="I561" s="62">
        <f>G561/D561*100</f>
        <v>15.836770771950501</v>
      </c>
      <c r="J561" s="62">
        <f>G561/E561*100</f>
        <v>15.836770771950501</v>
      </c>
      <c r="K561" s="62">
        <f>G561/F561*100</f>
        <v>15.836770771950501</v>
      </c>
    </row>
    <row r="562" spans="1:11" ht="75">
      <c r="A562" s="153"/>
      <c r="B562" s="156"/>
      <c r="C562" s="58" t="s">
        <v>77</v>
      </c>
      <c r="D562" s="57">
        <f aca="true" t="shared" si="34" ref="D562:K563">D569</f>
        <v>0</v>
      </c>
      <c r="E562" s="57">
        <f t="shared" si="34"/>
        <v>0</v>
      </c>
      <c r="F562" s="57">
        <f t="shared" si="34"/>
        <v>0</v>
      </c>
      <c r="G562" s="57">
        <f t="shared" si="34"/>
        <v>0</v>
      </c>
      <c r="H562" s="57">
        <f t="shared" si="34"/>
        <v>0</v>
      </c>
      <c r="I562" s="57">
        <f t="shared" si="34"/>
        <v>0</v>
      </c>
      <c r="J562" s="57">
        <f t="shared" si="34"/>
        <v>0</v>
      </c>
      <c r="K562" s="57">
        <f t="shared" si="34"/>
        <v>0</v>
      </c>
    </row>
    <row r="563" spans="1:11" ht="45">
      <c r="A563" s="153"/>
      <c r="B563" s="156"/>
      <c r="C563" s="56" t="s">
        <v>78</v>
      </c>
      <c r="D563" s="57">
        <f>D570+D577+D584</f>
        <v>0</v>
      </c>
      <c r="E563" s="57">
        <f>E570+E577+E584</f>
        <v>0</v>
      </c>
      <c r="F563" s="57">
        <f>F570+F577+F584</f>
        <v>0</v>
      </c>
      <c r="G563" s="57">
        <f>G570+G577+G584</f>
        <v>0</v>
      </c>
      <c r="H563" s="57">
        <f>H570+H577+H584</f>
        <v>0</v>
      </c>
      <c r="I563" s="57">
        <f t="shared" si="34"/>
        <v>0</v>
      </c>
      <c r="J563" s="57">
        <f t="shared" si="34"/>
        <v>0</v>
      </c>
      <c r="K563" s="57">
        <f t="shared" si="34"/>
        <v>0</v>
      </c>
    </row>
    <row r="564" spans="1:11" ht="75">
      <c r="A564" s="153"/>
      <c r="B564" s="156"/>
      <c r="C564" s="58" t="s">
        <v>79</v>
      </c>
      <c r="D564" s="57">
        <v>0</v>
      </c>
      <c r="E564" s="57">
        <v>0</v>
      </c>
      <c r="F564" s="57">
        <v>0</v>
      </c>
      <c r="G564" s="57">
        <v>0</v>
      </c>
      <c r="H564" s="57">
        <v>0</v>
      </c>
      <c r="I564" s="57">
        <v>0</v>
      </c>
      <c r="J564" s="57">
        <v>0</v>
      </c>
      <c r="K564" s="57">
        <v>0</v>
      </c>
    </row>
    <row r="565" spans="1:11" ht="45">
      <c r="A565" s="153"/>
      <c r="B565" s="156"/>
      <c r="C565" s="56" t="s">
        <v>80</v>
      </c>
      <c r="D565" s="57">
        <f>D572+D579+D586</f>
        <v>0</v>
      </c>
      <c r="E565" s="57">
        <f aca="true" t="shared" si="35" ref="E565:G566">E572+E579+E586</f>
        <v>0</v>
      </c>
      <c r="F565" s="57">
        <f t="shared" si="35"/>
        <v>0</v>
      </c>
      <c r="G565" s="57">
        <f t="shared" si="35"/>
        <v>0</v>
      </c>
      <c r="H565" s="57">
        <f aca="true" t="shared" si="36" ref="H565:K566">H572</f>
        <v>0</v>
      </c>
      <c r="I565" s="57">
        <f t="shared" si="36"/>
        <v>0</v>
      </c>
      <c r="J565" s="57">
        <f t="shared" si="36"/>
        <v>0</v>
      </c>
      <c r="K565" s="57">
        <f t="shared" si="36"/>
        <v>0</v>
      </c>
    </row>
    <row r="566" spans="1:11" ht="45">
      <c r="A566" s="154"/>
      <c r="B566" s="157"/>
      <c r="C566" s="56" t="s">
        <v>81</v>
      </c>
      <c r="D566" s="57">
        <f>D573+D580+D587</f>
        <v>0</v>
      </c>
      <c r="E566" s="57">
        <f t="shared" si="35"/>
        <v>0</v>
      </c>
      <c r="F566" s="57">
        <f t="shared" si="35"/>
        <v>0</v>
      </c>
      <c r="G566" s="57">
        <f t="shared" si="35"/>
        <v>0</v>
      </c>
      <c r="H566" s="57">
        <f t="shared" si="36"/>
        <v>0</v>
      </c>
      <c r="I566" s="57">
        <f t="shared" si="36"/>
        <v>0</v>
      </c>
      <c r="J566" s="57">
        <f t="shared" si="36"/>
        <v>0</v>
      </c>
      <c r="K566" s="57">
        <f t="shared" si="36"/>
        <v>0</v>
      </c>
    </row>
    <row r="567" spans="1:11" ht="15">
      <c r="A567" s="163" t="s">
        <v>157</v>
      </c>
      <c r="B567" s="155" t="s">
        <v>104</v>
      </c>
      <c r="C567" s="53" t="s">
        <v>75</v>
      </c>
      <c r="D567" s="54">
        <f>D568+D570+D572+D573</f>
        <v>430</v>
      </c>
      <c r="E567" s="54">
        <f>E568+E570+E572+E573</f>
        <v>430</v>
      </c>
      <c r="F567" s="54">
        <f>F568+F570+F572+F573</f>
        <v>430</v>
      </c>
      <c r="G567" s="54">
        <f>G568+G570+G572+G573</f>
        <v>430</v>
      </c>
      <c r="H567" s="54">
        <f>H568+H570+H572+H573</f>
        <v>430</v>
      </c>
      <c r="I567" s="55">
        <f>G567/D567*100</f>
        <v>100</v>
      </c>
      <c r="J567" s="55">
        <f>G567/E567*100</f>
        <v>100</v>
      </c>
      <c r="K567" s="55">
        <f>G567/F567*100</f>
        <v>100</v>
      </c>
    </row>
    <row r="568" spans="1:11" ht="30">
      <c r="A568" s="164"/>
      <c r="B568" s="156"/>
      <c r="C568" s="56" t="s">
        <v>76</v>
      </c>
      <c r="D568" s="57">
        <v>430</v>
      </c>
      <c r="E568" s="57">
        <v>430</v>
      </c>
      <c r="F568" s="57">
        <v>430</v>
      </c>
      <c r="G568" s="57">
        <v>430</v>
      </c>
      <c r="H568" s="57">
        <v>430</v>
      </c>
      <c r="I568" s="62">
        <f>G568/D568*100</f>
        <v>100</v>
      </c>
      <c r="J568" s="62">
        <f>G568/E568*100</f>
        <v>100</v>
      </c>
      <c r="K568" s="62">
        <f>G568/F568*100</f>
        <v>100</v>
      </c>
    </row>
    <row r="569" spans="1:11" ht="75">
      <c r="A569" s="164"/>
      <c r="B569" s="156"/>
      <c r="C569" s="58" t="s">
        <v>77</v>
      </c>
      <c r="D569" s="57">
        <v>0</v>
      </c>
      <c r="E569" s="57">
        <v>0</v>
      </c>
      <c r="F569" s="62">
        <v>0</v>
      </c>
      <c r="G569" s="62">
        <v>0</v>
      </c>
      <c r="H569" s="62">
        <v>0</v>
      </c>
      <c r="I569" s="62">
        <v>0</v>
      </c>
      <c r="J569" s="62">
        <v>0</v>
      </c>
      <c r="K569" s="62">
        <v>0</v>
      </c>
    </row>
    <row r="570" spans="1:11" ht="45">
      <c r="A570" s="164"/>
      <c r="B570" s="156"/>
      <c r="C570" s="56" t="s">
        <v>78</v>
      </c>
      <c r="D570" s="57">
        <v>0</v>
      </c>
      <c r="E570" s="57">
        <v>0</v>
      </c>
      <c r="F570" s="62">
        <v>0</v>
      </c>
      <c r="G570" s="62">
        <v>0</v>
      </c>
      <c r="H570" s="62">
        <v>0</v>
      </c>
      <c r="I570" s="62">
        <v>0</v>
      </c>
      <c r="J570" s="62">
        <v>0</v>
      </c>
      <c r="K570" s="62">
        <v>0</v>
      </c>
    </row>
    <row r="571" spans="1:11" ht="75">
      <c r="A571" s="164"/>
      <c r="B571" s="156"/>
      <c r="C571" s="58" t="s">
        <v>79</v>
      </c>
      <c r="D571" s="57">
        <v>0</v>
      </c>
      <c r="E571" s="57">
        <v>0</v>
      </c>
      <c r="F571" s="57">
        <v>0</v>
      </c>
      <c r="G571" s="57">
        <v>0</v>
      </c>
      <c r="H571" s="57">
        <v>0</v>
      </c>
      <c r="I571" s="57">
        <v>0</v>
      </c>
      <c r="J571" s="57">
        <v>0</v>
      </c>
      <c r="K571" s="57">
        <v>0</v>
      </c>
    </row>
    <row r="572" spans="1:11" ht="45">
      <c r="A572" s="164"/>
      <c r="B572" s="156"/>
      <c r="C572" s="56" t="s">
        <v>80</v>
      </c>
      <c r="D572" s="57">
        <v>0</v>
      </c>
      <c r="E572" s="57">
        <v>0</v>
      </c>
      <c r="F572" s="62">
        <v>0</v>
      </c>
      <c r="G572" s="62">
        <v>0</v>
      </c>
      <c r="H572" s="62">
        <v>0</v>
      </c>
      <c r="I572" s="62">
        <v>0</v>
      </c>
      <c r="J572" s="62">
        <v>0</v>
      </c>
      <c r="K572" s="62">
        <v>0</v>
      </c>
    </row>
    <row r="573" spans="1:11" ht="45">
      <c r="A573" s="165"/>
      <c r="B573" s="157"/>
      <c r="C573" s="56" t="s">
        <v>81</v>
      </c>
      <c r="D573" s="57">
        <v>0</v>
      </c>
      <c r="E573" s="57">
        <v>0</v>
      </c>
      <c r="F573" s="62">
        <v>0</v>
      </c>
      <c r="G573" s="62">
        <v>0</v>
      </c>
      <c r="H573" s="62">
        <v>0</v>
      </c>
      <c r="I573" s="62">
        <v>0</v>
      </c>
      <c r="J573" s="62">
        <v>0</v>
      </c>
      <c r="K573" s="62">
        <v>0</v>
      </c>
    </row>
    <row r="574" spans="1:11" ht="15">
      <c r="A574" s="199" t="s">
        <v>158</v>
      </c>
      <c r="B574" s="155" t="s">
        <v>104</v>
      </c>
      <c r="C574" s="53" t="s">
        <v>75</v>
      </c>
      <c r="D574" s="54">
        <f aca="true" t="shared" si="37" ref="D574:K574">D575+D577+D579+D580</f>
        <v>2285.2</v>
      </c>
      <c r="E574" s="54">
        <f t="shared" si="37"/>
        <v>2285.2</v>
      </c>
      <c r="F574" s="54">
        <f t="shared" si="37"/>
        <v>2285.2</v>
      </c>
      <c r="G574" s="54">
        <f t="shared" si="37"/>
        <v>0</v>
      </c>
      <c r="H574" s="54">
        <f t="shared" si="37"/>
        <v>0</v>
      </c>
      <c r="I574" s="54">
        <f t="shared" si="37"/>
        <v>0</v>
      </c>
      <c r="J574" s="54">
        <f t="shared" si="37"/>
        <v>0</v>
      </c>
      <c r="K574" s="54">
        <f t="shared" si="37"/>
        <v>0</v>
      </c>
    </row>
    <row r="575" spans="1:11" ht="30">
      <c r="A575" s="200"/>
      <c r="B575" s="156"/>
      <c r="C575" s="56" t="s">
        <v>76</v>
      </c>
      <c r="D575" s="57">
        <v>2285.2</v>
      </c>
      <c r="E575" s="57">
        <v>2285.2</v>
      </c>
      <c r="F575" s="57">
        <v>2285.2</v>
      </c>
      <c r="G575" s="62">
        <v>0</v>
      </c>
      <c r="H575" s="62">
        <v>0</v>
      </c>
      <c r="I575" s="62">
        <v>0</v>
      </c>
      <c r="J575" s="62">
        <v>0</v>
      </c>
      <c r="K575" s="62">
        <v>0</v>
      </c>
    </row>
    <row r="576" spans="1:11" ht="75">
      <c r="A576" s="200"/>
      <c r="B576" s="156"/>
      <c r="C576" s="58" t="s">
        <v>77</v>
      </c>
      <c r="D576" s="57">
        <v>0</v>
      </c>
      <c r="E576" s="57">
        <v>0</v>
      </c>
      <c r="F576" s="62">
        <v>0</v>
      </c>
      <c r="G576" s="62">
        <v>0</v>
      </c>
      <c r="H576" s="62">
        <v>0</v>
      </c>
      <c r="I576" s="62">
        <v>0</v>
      </c>
      <c r="J576" s="62">
        <v>0</v>
      </c>
      <c r="K576" s="62">
        <v>0</v>
      </c>
    </row>
    <row r="577" spans="1:11" ht="45">
      <c r="A577" s="200"/>
      <c r="B577" s="156"/>
      <c r="C577" s="56" t="s">
        <v>78</v>
      </c>
      <c r="D577" s="57">
        <v>0</v>
      </c>
      <c r="E577" s="57">
        <v>0</v>
      </c>
      <c r="F577" s="62">
        <v>0</v>
      </c>
      <c r="G577" s="62">
        <v>0</v>
      </c>
      <c r="H577" s="62">
        <v>0</v>
      </c>
      <c r="I577" s="62">
        <v>0</v>
      </c>
      <c r="J577" s="62">
        <v>0</v>
      </c>
      <c r="K577" s="62">
        <v>0</v>
      </c>
    </row>
    <row r="578" spans="1:11" ht="75">
      <c r="A578" s="200"/>
      <c r="B578" s="156"/>
      <c r="C578" s="58" t="s">
        <v>79</v>
      </c>
      <c r="D578" s="57">
        <v>0</v>
      </c>
      <c r="E578" s="57">
        <v>0</v>
      </c>
      <c r="F578" s="57">
        <v>0</v>
      </c>
      <c r="G578" s="57">
        <v>0</v>
      </c>
      <c r="H578" s="57">
        <v>0</v>
      </c>
      <c r="I578" s="57">
        <v>0</v>
      </c>
      <c r="J578" s="57">
        <v>0</v>
      </c>
      <c r="K578" s="57">
        <v>0</v>
      </c>
    </row>
    <row r="579" spans="1:11" ht="45">
      <c r="A579" s="200"/>
      <c r="B579" s="156"/>
      <c r="C579" s="56" t="s">
        <v>80</v>
      </c>
      <c r="D579" s="57">
        <v>0</v>
      </c>
      <c r="E579" s="57">
        <v>0</v>
      </c>
      <c r="F579" s="62">
        <v>0</v>
      </c>
      <c r="G579" s="62">
        <v>0</v>
      </c>
      <c r="H579" s="62">
        <v>0</v>
      </c>
      <c r="I579" s="62">
        <v>0</v>
      </c>
      <c r="J579" s="62">
        <v>0</v>
      </c>
      <c r="K579" s="62">
        <v>0</v>
      </c>
    </row>
    <row r="580" spans="1:11" ht="45">
      <c r="A580" s="201"/>
      <c r="B580" s="157"/>
      <c r="C580" s="56" t="s">
        <v>81</v>
      </c>
      <c r="D580" s="57">
        <v>0</v>
      </c>
      <c r="E580" s="57">
        <v>0</v>
      </c>
      <c r="F580" s="62">
        <v>0</v>
      </c>
      <c r="G580" s="62">
        <v>0</v>
      </c>
      <c r="H580" s="62">
        <v>0</v>
      </c>
      <c r="I580" s="62">
        <v>0</v>
      </c>
      <c r="J580" s="62">
        <v>0</v>
      </c>
      <c r="K580" s="62">
        <v>0</v>
      </c>
    </row>
    <row r="581" spans="1:11" ht="15">
      <c r="A581" s="199" t="s">
        <v>159</v>
      </c>
      <c r="B581" s="166"/>
      <c r="C581" s="53" t="s">
        <v>75</v>
      </c>
      <c r="D581" s="54">
        <f aca="true" t="shared" si="38" ref="D581:K581">D582+D584+D586+D587</f>
        <v>0</v>
      </c>
      <c r="E581" s="54">
        <f t="shared" si="38"/>
        <v>0</v>
      </c>
      <c r="F581" s="54">
        <f t="shared" si="38"/>
        <v>0</v>
      </c>
      <c r="G581" s="54">
        <f t="shared" si="38"/>
        <v>0</v>
      </c>
      <c r="H581" s="54">
        <f t="shared" si="38"/>
        <v>0</v>
      </c>
      <c r="I581" s="54">
        <f t="shared" si="38"/>
        <v>0</v>
      </c>
      <c r="J581" s="54">
        <f t="shared" si="38"/>
        <v>0</v>
      </c>
      <c r="K581" s="54">
        <f t="shared" si="38"/>
        <v>0</v>
      </c>
    </row>
    <row r="582" spans="1:11" ht="30">
      <c r="A582" s="200"/>
      <c r="B582" s="167"/>
      <c r="C582" s="56" t="s">
        <v>76</v>
      </c>
      <c r="D582" s="57">
        <v>0</v>
      </c>
      <c r="E582" s="57">
        <v>0</v>
      </c>
      <c r="F582" s="57">
        <v>0</v>
      </c>
      <c r="G582" s="62">
        <v>0</v>
      </c>
      <c r="H582" s="62">
        <v>0</v>
      </c>
      <c r="I582" s="62">
        <v>0</v>
      </c>
      <c r="J582" s="62">
        <v>0</v>
      </c>
      <c r="K582" s="62">
        <v>0</v>
      </c>
    </row>
    <row r="583" spans="1:11" ht="75">
      <c r="A583" s="200"/>
      <c r="B583" s="167"/>
      <c r="C583" s="58" t="s">
        <v>77</v>
      </c>
      <c r="D583" s="57">
        <v>0</v>
      </c>
      <c r="E583" s="57">
        <v>0</v>
      </c>
      <c r="F583" s="62">
        <v>0</v>
      </c>
      <c r="G583" s="62">
        <v>0</v>
      </c>
      <c r="H583" s="62">
        <v>0</v>
      </c>
      <c r="I583" s="62">
        <v>0</v>
      </c>
      <c r="J583" s="62">
        <v>0</v>
      </c>
      <c r="K583" s="62">
        <v>0</v>
      </c>
    </row>
    <row r="584" spans="1:11" ht="45">
      <c r="A584" s="200"/>
      <c r="B584" s="167"/>
      <c r="C584" s="56" t="s">
        <v>78</v>
      </c>
      <c r="D584" s="57">
        <v>0</v>
      </c>
      <c r="E584" s="57">
        <v>0</v>
      </c>
      <c r="F584" s="62">
        <v>0</v>
      </c>
      <c r="G584" s="62">
        <v>0</v>
      </c>
      <c r="H584" s="62">
        <v>0</v>
      </c>
      <c r="I584" s="62">
        <v>0</v>
      </c>
      <c r="J584" s="62">
        <v>0</v>
      </c>
      <c r="K584" s="62">
        <v>0</v>
      </c>
    </row>
    <row r="585" spans="1:11" ht="75">
      <c r="A585" s="200"/>
      <c r="B585" s="167"/>
      <c r="C585" s="58" t="s">
        <v>79</v>
      </c>
      <c r="D585" s="57">
        <v>0</v>
      </c>
      <c r="E585" s="57">
        <v>0</v>
      </c>
      <c r="F585" s="57">
        <v>0</v>
      </c>
      <c r="G585" s="57">
        <v>0</v>
      </c>
      <c r="H585" s="57">
        <v>0</v>
      </c>
      <c r="I585" s="57">
        <v>0</v>
      </c>
      <c r="J585" s="57">
        <v>0</v>
      </c>
      <c r="K585" s="57">
        <v>0</v>
      </c>
    </row>
    <row r="586" spans="1:11" ht="45">
      <c r="A586" s="200"/>
      <c r="B586" s="167"/>
      <c r="C586" s="56" t="s">
        <v>80</v>
      </c>
      <c r="D586" s="57">
        <v>0</v>
      </c>
      <c r="E586" s="57">
        <v>0</v>
      </c>
      <c r="F586" s="62">
        <v>0</v>
      </c>
      <c r="G586" s="62">
        <v>0</v>
      </c>
      <c r="H586" s="62">
        <v>0</v>
      </c>
      <c r="I586" s="62">
        <v>0</v>
      </c>
      <c r="J586" s="62">
        <v>0</v>
      </c>
      <c r="K586" s="62">
        <v>0</v>
      </c>
    </row>
    <row r="587" spans="1:11" ht="45">
      <c r="A587" s="201"/>
      <c r="B587" s="168"/>
      <c r="C587" s="56" t="s">
        <v>81</v>
      </c>
      <c r="D587" s="57">
        <v>0</v>
      </c>
      <c r="E587" s="57">
        <v>0</v>
      </c>
      <c r="F587" s="62">
        <v>0</v>
      </c>
      <c r="G587" s="62">
        <v>0</v>
      </c>
      <c r="H587" s="62">
        <v>0</v>
      </c>
      <c r="I587" s="62">
        <v>0</v>
      </c>
      <c r="J587" s="62">
        <v>0</v>
      </c>
      <c r="K587" s="62">
        <v>0</v>
      </c>
    </row>
    <row r="588" spans="1:11" ht="15">
      <c r="A588" s="152" t="s">
        <v>160</v>
      </c>
      <c r="B588" s="155" t="s">
        <v>104</v>
      </c>
      <c r="C588" s="53" t="s">
        <v>75</v>
      </c>
      <c r="D588" s="54">
        <f>D589+D591+D593+D594</f>
        <v>33.7</v>
      </c>
      <c r="E588" s="54">
        <f>E589+E591+E593+E594</f>
        <v>33.7</v>
      </c>
      <c r="F588" s="54">
        <f>F589+F591+F593+F594</f>
        <v>33.7</v>
      </c>
      <c r="G588" s="54">
        <f>G589+G591+G593+G594</f>
        <v>0</v>
      </c>
      <c r="H588" s="54">
        <f>H589+H591+H593+H594</f>
        <v>0</v>
      </c>
      <c r="I588" s="55">
        <f>G588/D588*100</f>
        <v>0</v>
      </c>
      <c r="J588" s="55">
        <f>G588/E588*100</f>
        <v>0</v>
      </c>
      <c r="K588" s="55">
        <f>G588/F588*100</f>
        <v>0</v>
      </c>
    </row>
    <row r="589" spans="1:11" ht="30">
      <c r="A589" s="153"/>
      <c r="B589" s="156"/>
      <c r="C589" s="56" t="s">
        <v>76</v>
      </c>
      <c r="D589" s="57">
        <f>D596</f>
        <v>33.7</v>
      </c>
      <c r="E589" s="57">
        <f>E596</f>
        <v>33.7</v>
      </c>
      <c r="F589" s="57">
        <f>F596</f>
        <v>33.7</v>
      </c>
      <c r="G589" s="57">
        <f>G596</f>
        <v>0</v>
      </c>
      <c r="H589" s="57">
        <f>H596</f>
        <v>0</v>
      </c>
      <c r="I589" s="55">
        <f>G589/D589*100</f>
        <v>0</v>
      </c>
      <c r="J589" s="55">
        <f>G589/E589*100</f>
        <v>0</v>
      </c>
      <c r="K589" s="55">
        <f>G589/F589*100</f>
        <v>0</v>
      </c>
    </row>
    <row r="590" spans="1:11" ht="75">
      <c r="A590" s="153"/>
      <c r="B590" s="156"/>
      <c r="C590" s="58" t="s">
        <v>77</v>
      </c>
      <c r="D590" s="57">
        <f>D597</f>
        <v>0</v>
      </c>
      <c r="E590" s="57">
        <f>E597</f>
        <v>0</v>
      </c>
      <c r="F590" s="57">
        <v>0</v>
      </c>
      <c r="G590" s="57">
        <v>0</v>
      </c>
      <c r="H590" s="57">
        <v>0</v>
      </c>
      <c r="I590" s="57">
        <v>0</v>
      </c>
      <c r="J590" s="57">
        <v>0</v>
      </c>
      <c r="K590" s="57">
        <v>0</v>
      </c>
    </row>
    <row r="591" spans="1:11" ht="45">
      <c r="A591" s="153"/>
      <c r="B591" s="156"/>
      <c r="C591" s="56" t="s">
        <v>78</v>
      </c>
      <c r="D591" s="57">
        <f>D598</f>
        <v>0</v>
      </c>
      <c r="E591" s="57">
        <f>E598</f>
        <v>0</v>
      </c>
      <c r="F591" s="57">
        <f>F598</f>
        <v>0</v>
      </c>
      <c r="G591" s="57">
        <v>0</v>
      </c>
      <c r="H591" s="57">
        <f>H598</f>
        <v>0</v>
      </c>
      <c r="I591" s="57">
        <f>I598</f>
        <v>0</v>
      </c>
      <c r="J591" s="57">
        <f>J598</f>
        <v>0</v>
      </c>
      <c r="K591" s="57">
        <f>K598</f>
        <v>0</v>
      </c>
    </row>
    <row r="592" spans="1:11" ht="75">
      <c r="A592" s="153"/>
      <c r="B592" s="156"/>
      <c r="C592" s="58" t="s">
        <v>79</v>
      </c>
      <c r="D592" s="57">
        <v>0</v>
      </c>
      <c r="E592" s="57">
        <v>0</v>
      </c>
      <c r="F592" s="57">
        <v>0</v>
      </c>
      <c r="G592" s="57">
        <v>0</v>
      </c>
      <c r="H592" s="57">
        <v>0</v>
      </c>
      <c r="I592" s="57">
        <v>0</v>
      </c>
      <c r="J592" s="57">
        <v>0</v>
      </c>
      <c r="K592" s="57">
        <v>0</v>
      </c>
    </row>
    <row r="593" spans="1:11" ht="45">
      <c r="A593" s="153"/>
      <c r="B593" s="156"/>
      <c r="C593" s="56" t="s">
        <v>80</v>
      </c>
      <c r="D593" s="57">
        <f aca="true" t="shared" si="39" ref="D593:K594">D600</f>
        <v>0</v>
      </c>
      <c r="E593" s="57">
        <f t="shared" si="39"/>
        <v>0</v>
      </c>
      <c r="F593" s="57">
        <f t="shared" si="39"/>
        <v>0</v>
      </c>
      <c r="G593" s="57">
        <f t="shared" si="39"/>
        <v>0</v>
      </c>
      <c r="H593" s="57">
        <f t="shared" si="39"/>
        <v>0</v>
      </c>
      <c r="I593" s="57">
        <f t="shared" si="39"/>
        <v>0</v>
      </c>
      <c r="J593" s="57">
        <f t="shared" si="39"/>
        <v>0</v>
      </c>
      <c r="K593" s="57">
        <f t="shared" si="39"/>
        <v>0</v>
      </c>
    </row>
    <row r="594" spans="1:11" ht="45">
      <c r="A594" s="154"/>
      <c r="B594" s="157"/>
      <c r="C594" s="56" t="s">
        <v>81</v>
      </c>
      <c r="D594" s="57">
        <f t="shared" si="39"/>
        <v>0</v>
      </c>
      <c r="E594" s="57">
        <f t="shared" si="39"/>
        <v>0</v>
      </c>
      <c r="F594" s="57">
        <f t="shared" si="39"/>
        <v>0</v>
      </c>
      <c r="G594" s="57">
        <f t="shared" si="39"/>
        <v>0</v>
      </c>
      <c r="H594" s="57">
        <f t="shared" si="39"/>
        <v>0</v>
      </c>
      <c r="I594" s="57">
        <f t="shared" si="39"/>
        <v>0</v>
      </c>
      <c r="J594" s="57">
        <f t="shared" si="39"/>
        <v>0</v>
      </c>
      <c r="K594" s="57">
        <f t="shared" si="39"/>
        <v>0</v>
      </c>
    </row>
    <row r="595" spans="1:11" ht="15">
      <c r="A595" s="163" t="s">
        <v>161</v>
      </c>
      <c r="B595" s="155" t="s">
        <v>104</v>
      </c>
      <c r="C595" s="53" t="s">
        <v>75</v>
      </c>
      <c r="D595" s="54">
        <f>D596+D598+D600+D601</f>
        <v>33.7</v>
      </c>
      <c r="E595" s="54">
        <f>E596+E598+E600+E601</f>
        <v>33.7</v>
      </c>
      <c r="F595" s="54">
        <f>F596+F598+F600+F601</f>
        <v>33.7</v>
      </c>
      <c r="G595" s="54">
        <f>G596+G598+G600+G601</f>
        <v>0</v>
      </c>
      <c r="H595" s="54">
        <f>H596+H598+H600+H601</f>
        <v>0</v>
      </c>
      <c r="I595" s="55">
        <f>G595/D595*100</f>
        <v>0</v>
      </c>
      <c r="J595" s="55">
        <f>G595/E595*100</f>
        <v>0</v>
      </c>
      <c r="K595" s="55">
        <f>G595/F595*100</f>
        <v>0</v>
      </c>
    </row>
    <row r="596" spans="1:11" ht="30">
      <c r="A596" s="164"/>
      <c r="B596" s="156"/>
      <c r="C596" s="56" t="s">
        <v>76</v>
      </c>
      <c r="D596" s="57">
        <v>33.7</v>
      </c>
      <c r="E596" s="57">
        <v>33.7</v>
      </c>
      <c r="F596" s="62">
        <v>33.7</v>
      </c>
      <c r="G596" s="62">
        <v>0</v>
      </c>
      <c r="H596" s="62">
        <v>0</v>
      </c>
      <c r="I596" s="55">
        <f>G596/D596*100</f>
        <v>0</v>
      </c>
      <c r="J596" s="55">
        <f>G596/E596*100</f>
        <v>0</v>
      </c>
      <c r="K596" s="55">
        <f>G596/F596*100</f>
        <v>0</v>
      </c>
    </row>
    <row r="597" spans="1:11" ht="75">
      <c r="A597" s="164"/>
      <c r="B597" s="156"/>
      <c r="C597" s="58" t="s">
        <v>77</v>
      </c>
      <c r="D597" s="57">
        <v>0</v>
      </c>
      <c r="E597" s="57">
        <v>0</v>
      </c>
      <c r="F597" s="62">
        <v>0</v>
      </c>
      <c r="G597" s="62">
        <v>0</v>
      </c>
      <c r="H597" s="62">
        <v>0</v>
      </c>
      <c r="I597" s="62">
        <v>0</v>
      </c>
      <c r="J597" s="62">
        <v>0</v>
      </c>
      <c r="K597" s="62">
        <v>0</v>
      </c>
    </row>
    <row r="598" spans="1:11" ht="45">
      <c r="A598" s="164"/>
      <c r="B598" s="156"/>
      <c r="C598" s="56" t="s">
        <v>78</v>
      </c>
      <c r="D598" s="57">
        <v>0</v>
      </c>
      <c r="E598" s="57">
        <v>0</v>
      </c>
      <c r="F598" s="62">
        <v>0</v>
      </c>
      <c r="G598" s="62">
        <v>0</v>
      </c>
      <c r="H598" s="62">
        <v>0</v>
      </c>
      <c r="I598" s="62">
        <v>0</v>
      </c>
      <c r="J598" s="62">
        <v>0</v>
      </c>
      <c r="K598" s="62">
        <v>0</v>
      </c>
    </row>
    <row r="599" spans="1:11" ht="75">
      <c r="A599" s="164"/>
      <c r="B599" s="156"/>
      <c r="C599" s="58" t="s">
        <v>79</v>
      </c>
      <c r="D599" s="57">
        <v>0</v>
      </c>
      <c r="E599" s="57">
        <v>0</v>
      </c>
      <c r="F599" s="57">
        <v>0</v>
      </c>
      <c r="G599" s="57">
        <v>0</v>
      </c>
      <c r="H599" s="57">
        <v>0</v>
      </c>
      <c r="I599" s="57">
        <v>0</v>
      </c>
      <c r="J599" s="57">
        <v>0</v>
      </c>
      <c r="K599" s="57">
        <v>0</v>
      </c>
    </row>
    <row r="600" spans="1:11" ht="45">
      <c r="A600" s="164"/>
      <c r="B600" s="156"/>
      <c r="C600" s="56" t="s">
        <v>80</v>
      </c>
      <c r="D600" s="57">
        <v>0</v>
      </c>
      <c r="E600" s="57">
        <v>0</v>
      </c>
      <c r="F600" s="62">
        <v>0</v>
      </c>
      <c r="G600" s="62">
        <v>0</v>
      </c>
      <c r="H600" s="62">
        <v>0</v>
      </c>
      <c r="I600" s="62">
        <v>0</v>
      </c>
      <c r="J600" s="62">
        <v>0</v>
      </c>
      <c r="K600" s="62">
        <v>0</v>
      </c>
    </row>
    <row r="601" spans="1:11" ht="45">
      <c r="A601" s="165"/>
      <c r="B601" s="157"/>
      <c r="C601" s="56" t="s">
        <v>81</v>
      </c>
      <c r="D601" s="57">
        <v>0</v>
      </c>
      <c r="E601" s="57">
        <v>0</v>
      </c>
      <c r="F601" s="62">
        <v>0</v>
      </c>
      <c r="G601" s="62">
        <v>0</v>
      </c>
      <c r="H601" s="62">
        <v>0</v>
      </c>
      <c r="I601" s="62">
        <v>0</v>
      </c>
      <c r="J601" s="62">
        <v>0</v>
      </c>
      <c r="K601" s="62">
        <v>0</v>
      </c>
    </row>
    <row r="602" spans="1:11" ht="15">
      <c r="A602" s="152" t="s">
        <v>162</v>
      </c>
      <c r="B602" s="155" t="s">
        <v>104</v>
      </c>
      <c r="C602" s="53" t="s">
        <v>75</v>
      </c>
      <c r="D602" s="54">
        <f>D603+D605+D607+D608</f>
        <v>1402.8</v>
      </c>
      <c r="E602" s="54">
        <f>E603+E605+E607+E608</f>
        <v>1402.8</v>
      </c>
      <c r="F602" s="54">
        <f>F603+F605+F607+F608</f>
        <v>1402.8</v>
      </c>
      <c r="G602" s="54">
        <f>G603+G605+G607+G608</f>
        <v>1202.8</v>
      </c>
      <c r="H602" s="54">
        <f>H603+H605+H607+H608</f>
        <v>1202.8</v>
      </c>
      <c r="I602" s="55">
        <f>G602/D602*100</f>
        <v>85.74280011405759</v>
      </c>
      <c r="J602" s="55">
        <f>G602/E602*100</f>
        <v>85.74280011405759</v>
      </c>
      <c r="K602" s="55">
        <f>G602/F602*100</f>
        <v>85.74280011405759</v>
      </c>
    </row>
    <row r="603" spans="1:11" ht="30">
      <c r="A603" s="153"/>
      <c r="B603" s="156"/>
      <c r="C603" s="56" t="s">
        <v>76</v>
      </c>
      <c r="D603" s="57">
        <f>D610+D617+D624</f>
        <v>1402.8</v>
      </c>
      <c r="E603" s="57">
        <f aca="true" t="shared" si="40" ref="E603:H605">E610+E617+E624</f>
        <v>1402.8</v>
      </c>
      <c r="F603" s="57">
        <f t="shared" si="40"/>
        <v>1402.8</v>
      </c>
      <c r="G603" s="57">
        <f t="shared" si="40"/>
        <v>1202.8</v>
      </c>
      <c r="H603" s="57">
        <f t="shared" si="40"/>
        <v>1202.8</v>
      </c>
      <c r="I603" s="62">
        <f>G603/D603*100</f>
        <v>85.74280011405759</v>
      </c>
      <c r="J603" s="62">
        <f>G603/E603*100</f>
        <v>85.74280011405759</v>
      </c>
      <c r="K603" s="62">
        <f>G603/F603*100</f>
        <v>85.74280011405759</v>
      </c>
    </row>
    <row r="604" spans="1:11" ht="75">
      <c r="A604" s="153"/>
      <c r="B604" s="156"/>
      <c r="C604" s="58" t="s">
        <v>77</v>
      </c>
      <c r="D604" s="57">
        <f>D611+D618+D625</f>
        <v>0</v>
      </c>
      <c r="E604" s="57">
        <f t="shared" si="40"/>
        <v>0</v>
      </c>
      <c r="F604" s="57">
        <f t="shared" si="40"/>
        <v>0</v>
      </c>
      <c r="G604" s="57">
        <f t="shared" si="40"/>
        <v>0</v>
      </c>
      <c r="H604" s="57">
        <f t="shared" si="40"/>
        <v>0</v>
      </c>
      <c r="I604" s="62">
        <v>0</v>
      </c>
      <c r="J604" s="62">
        <v>0</v>
      </c>
      <c r="K604" s="62">
        <v>0</v>
      </c>
    </row>
    <row r="605" spans="1:11" ht="45">
      <c r="A605" s="153"/>
      <c r="B605" s="156"/>
      <c r="C605" s="56" t="s">
        <v>78</v>
      </c>
      <c r="D605" s="57">
        <f>D612+D619+D626</f>
        <v>0</v>
      </c>
      <c r="E605" s="57">
        <f t="shared" si="40"/>
        <v>0</v>
      </c>
      <c r="F605" s="57">
        <f t="shared" si="40"/>
        <v>0</v>
      </c>
      <c r="G605" s="57">
        <f t="shared" si="40"/>
        <v>0</v>
      </c>
      <c r="H605" s="57">
        <f t="shared" si="40"/>
        <v>0</v>
      </c>
      <c r="I605" s="62">
        <v>0</v>
      </c>
      <c r="J605" s="62">
        <v>0</v>
      </c>
      <c r="K605" s="62">
        <v>0</v>
      </c>
    </row>
    <row r="606" spans="1:11" ht="75">
      <c r="A606" s="153"/>
      <c r="B606" s="156"/>
      <c r="C606" s="58" t="s">
        <v>79</v>
      </c>
      <c r="D606" s="57">
        <f>D605</f>
        <v>0</v>
      </c>
      <c r="E606" s="57">
        <f>E605</f>
        <v>0</v>
      </c>
      <c r="F606" s="57">
        <f>F605</f>
        <v>0</v>
      </c>
      <c r="G606" s="57">
        <f>G605</f>
        <v>0</v>
      </c>
      <c r="H606" s="57">
        <f>H605</f>
        <v>0</v>
      </c>
      <c r="I606" s="62">
        <v>0</v>
      </c>
      <c r="J606" s="62">
        <v>0</v>
      </c>
      <c r="K606" s="62">
        <v>0</v>
      </c>
    </row>
    <row r="607" spans="1:11" ht="45">
      <c r="A607" s="153"/>
      <c r="B607" s="156"/>
      <c r="C607" s="56" t="s">
        <v>80</v>
      </c>
      <c r="D607" s="57">
        <f>D614+D621+D628</f>
        <v>0</v>
      </c>
      <c r="E607" s="57">
        <f aca="true" t="shared" si="41" ref="E607:H608">E614+E621+E628</f>
        <v>0</v>
      </c>
      <c r="F607" s="57">
        <f t="shared" si="41"/>
        <v>0</v>
      </c>
      <c r="G607" s="57">
        <f t="shared" si="41"/>
        <v>0</v>
      </c>
      <c r="H607" s="57">
        <f t="shared" si="41"/>
        <v>0</v>
      </c>
      <c r="I607" s="62">
        <v>0</v>
      </c>
      <c r="J607" s="57">
        <v>0</v>
      </c>
      <c r="K607" s="57">
        <f>K614+K621</f>
        <v>0</v>
      </c>
    </row>
    <row r="608" spans="1:11" ht="45">
      <c r="A608" s="154"/>
      <c r="B608" s="157"/>
      <c r="C608" s="56" t="s">
        <v>81</v>
      </c>
      <c r="D608" s="57">
        <f>D615+D622+D629</f>
        <v>0</v>
      </c>
      <c r="E608" s="57">
        <f t="shared" si="41"/>
        <v>0</v>
      </c>
      <c r="F608" s="57">
        <f t="shared" si="41"/>
        <v>0</v>
      </c>
      <c r="G608" s="57">
        <f t="shared" si="41"/>
        <v>0</v>
      </c>
      <c r="H608" s="57">
        <f t="shared" si="41"/>
        <v>0</v>
      </c>
      <c r="I608" s="62">
        <v>0</v>
      </c>
      <c r="J608" s="57">
        <f>J615+J622</f>
        <v>0</v>
      </c>
      <c r="K608" s="57">
        <f>K615+K622</f>
        <v>0</v>
      </c>
    </row>
    <row r="609" spans="1:11" ht="15">
      <c r="A609" s="163" t="s">
        <v>163</v>
      </c>
      <c r="B609" s="155" t="s">
        <v>104</v>
      </c>
      <c r="C609" s="53" t="s">
        <v>75</v>
      </c>
      <c r="D609" s="54">
        <f>D610+D612+D614+D615</f>
        <v>1040</v>
      </c>
      <c r="E609" s="54">
        <f>E610+E612+E614+E615</f>
        <v>1040</v>
      </c>
      <c r="F609" s="54">
        <f>F610+F612+F614+F615</f>
        <v>1040</v>
      </c>
      <c r="G609" s="54">
        <f>G610+G612+G614+G615</f>
        <v>1040</v>
      </c>
      <c r="H609" s="54">
        <f>H610+H612+H614+H615</f>
        <v>1040</v>
      </c>
      <c r="I609" s="55">
        <f>G609/D609*100</f>
        <v>100</v>
      </c>
      <c r="J609" s="55">
        <f>G609/E609*100</f>
        <v>100</v>
      </c>
      <c r="K609" s="55">
        <f>G609/F609*100</f>
        <v>100</v>
      </c>
    </row>
    <row r="610" spans="1:11" ht="30">
      <c r="A610" s="164"/>
      <c r="B610" s="156"/>
      <c r="C610" s="56" t="s">
        <v>76</v>
      </c>
      <c r="D610" s="57">
        <v>1040</v>
      </c>
      <c r="E610" s="57">
        <v>1040</v>
      </c>
      <c r="F610" s="57">
        <v>1040</v>
      </c>
      <c r="G610" s="62">
        <v>1040</v>
      </c>
      <c r="H610" s="62">
        <v>1040</v>
      </c>
      <c r="I610" s="62">
        <f>G610/D610*100</f>
        <v>100</v>
      </c>
      <c r="J610" s="62">
        <f>G610/E610*100</f>
        <v>100</v>
      </c>
      <c r="K610" s="62">
        <f>G610/F610*100</f>
        <v>100</v>
      </c>
    </row>
    <row r="611" spans="1:11" ht="75">
      <c r="A611" s="164"/>
      <c r="B611" s="156"/>
      <c r="C611" s="58" t="s">
        <v>77</v>
      </c>
      <c r="D611" s="57">
        <v>0</v>
      </c>
      <c r="E611" s="57">
        <v>0</v>
      </c>
      <c r="F611" s="62">
        <v>0</v>
      </c>
      <c r="G611" s="62">
        <v>0</v>
      </c>
      <c r="H611" s="62">
        <v>0</v>
      </c>
      <c r="I611" s="62">
        <v>0</v>
      </c>
      <c r="J611" s="62">
        <v>0</v>
      </c>
      <c r="K611" s="62">
        <v>0</v>
      </c>
    </row>
    <row r="612" spans="1:11" ht="45">
      <c r="A612" s="164"/>
      <c r="B612" s="156"/>
      <c r="C612" s="56" t="s">
        <v>78</v>
      </c>
      <c r="D612" s="57">
        <v>0</v>
      </c>
      <c r="E612" s="57">
        <v>0</v>
      </c>
      <c r="F612" s="62">
        <v>0</v>
      </c>
      <c r="G612" s="62">
        <v>0</v>
      </c>
      <c r="H612" s="62">
        <v>0</v>
      </c>
      <c r="I612" s="62">
        <v>0</v>
      </c>
      <c r="J612" s="62">
        <v>0</v>
      </c>
      <c r="K612" s="62">
        <v>0</v>
      </c>
    </row>
    <row r="613" spans="1:11" ht="75">
      <c r="A613" s="164"/>
      <c r="B613" s="156"/>
      <c r="C613" s="58" t="s">
        <v>79</v>
      </c>
      <c r="D613" s="57">
        <v>0</v>
      </c>
      <c r="E613" s="57">
        <v>0</v>
      </c>
      <c r="F613" s="57">
        <v>0</v>
      </c>
      <c r="G613" s="57">
        <v>0</v>
      </c>
      <c r="H613" s="57">
        <v>0</v>
      </c>
      <c r="I613" s="57">
        <v>0</v>
      </c>
      <c r="J613" s="57">
        <v>0</v>
      </c>
      <c r="K613" s="57">
        <v>0</v>
      </c>
    </row>
    <row r="614" spans="1:11" ht="45">
      <c r="A614" s="164"/>
      <c r="B614" s="156"/>
      <c r="C614" s="56" t="s">
        <v>80</v>
      </c>
      <c r="D614" s="57">
        <v>0</v>
      </c>
      <c r="E614" s="57">
        <v>0</v>
      </c>
      <c r="F614" s="62">
        <v>0</v>
      </c>
      <c r="G614" s="62">
        <v>0</v>
      </c>
      <c r="H614" s="62">
        <v>0</v>
      </c>
      <c r="I614" s="62">
        <v>0</v>
      </c>
      <c r="J614" s="62">
        <v>0</v>
      </c>
      <c r="K614" s="62">
        <v>0</v>
      </c>
    </row>
    <row r="615" spans="1:11" ht="45">
      <c r="A615" s="165"/>
      <c r="B615" s="157"/>
      <c r="C615" s="56" t="s">
        <v>81</v>
      </c>
      <c r="D615" s="57">
        <v>0</v>
      </c>
      <c r="E615" s="57">
        <v>0</v>
      </c>
      <c r="F615" s="62">
        <v>0</v>
      </c>
      <c r="G615" s="62">
        <v>0</v>
      </c>
      <c r="H615" s="62">
        <v>0</v>
      </c>
      <c r="I615" s="62">
        <v>0</v>
      </c>
      <c r="J615" s="62">
        <v>0</v>
      </c>
      <c r="K615" s="62">
        <v>0</v>
      </c>
    </row>
    <row r="616" spans="1:11" ht="15">
      <c r="A616" s="163" t="s">
        <v>164</v>
      </c>
      <c r="B616" s="155" t="s">
        <v>104</v>
      </c>
      <c r="C616" s="53" t="s">
        <v>75</v>
      </c>
      <c r="D616" s="54">
        <f>D617+D619+D621+D622</f>
        <v>162.8</v>
      </c>
      <c r="E616" s="54">
        <f>E617+E619+E621+E622</f>
        <v>162.8</v>
      </c>
      <c r="F616" s="54">
        <f>F617+F619+F621+F622</f>
        <v>162.8</v>
      </c>
      <c r="G616" s="54">
        <f>G617+G619+G621+G622</f>
        <v>162.8</v>
      </c>
      <c r="H616" s="54">
        <f>H617+H619+H621+H622</f>
        <v>162.8</v>
      </c>
      <c r="I616" s="55">
        <f>G616/D616*100</f>
        <v>100</v>
      </c>
      <c r="J616" s="55">
        <f>G616/E616*100</f>
        <v>100</v>
      </c>
      <c r="K616" s="55">
        <f>G616/F616*100</f>
        <v>100</v>
      </c>
    </row>
    <row r="617" spans="1:11" ht="30">
      <c r="A617" s="164"/>
      <c r="B617" s="156"/>
      <c r="C617" s="56" t="s">
        <v>76</v>
      </c>
      <c r="D617" s="57">
        <v>162.8</v>
      </c>
      <c r="E617" s="57">
        <v>162.8</v>
      </c>
      <c r="F617" s="57">
        <v>162.8</v>
      </c>
      <c r="G617" s="62">
        <v>162.8</v>
      </c>
      <c r="H617" s="62">
        <v>162.8</v>
      </c>
      <c r="I617" s="62">
        <f>G617/D617*100</f>
        <v>100</v>
      </c>
      <c r="J617" s="62">
        <f>G617/E617*100</f>
        <v>100</v>
      </c>
      <c r="K617" s="62">
        <f>G617/F617*100</f>
        <v>100</v>
      </c>
    </row>
    <row r="618" spans="1:11" ht="75">
      <c r="A618" s="164"/>
      <c r="B618" s="156"/>
      <c r="C618" s="58" t="s">
        <v>77</v>
      </c>
      <c r="D618" s="57">
        <v>0</v>
      </c>
      <c r="E618" s="57">
        <v>0</v>
      </c>
      <c r="F618" s="62">
        <v>0</v>
      </c>
      <c r="G618" s="62">
        <v>0</v>
      </c>
      <c r="H618" s="62">
        <v>0</v>
      </c>
      <c r="I618" s="62">
        <v>0</v>
      </c>
      <c r="J618" s="62">
        <v>0</v>
      </c>
      <c r="K618" s="62">
        <v>0</v>
      </c>
    </row>
    <row r="619" spans="1:11" ht="45">
      <c r="A619" s="164"/>
      <c r="B619" s="156"/>
      <c r="C619" s="56" t="s">
        <v>78</v>
      </c>
      <c r="D619" s="57">
        <v>0</v>
      </c>
      <c r="E619" s="57">
        <v>0</v>
      </c>
      <c r="F619" s="62">
        <v>0</v>
      </c>
      <c r="G619" s="62">
        <v>0</v>
      </c>
      <c r="H619" s="62">
        <v>0</v>
      </c>
      <c r="I619" s="62">
        <v>0</v>
      </c>
      <c r="J619" s="62">
        <v>0</v>
      </c>
      <c r="K619" s="62">
        <v>0</v>
      </c>
    </row>
    <row r="620" spans="1:11" ht="75">
      <c r="A620" s="164"/>
      <c r="B620" s="156"/>
      <c r="C620" s="58" t="s">
        <v>79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0</v>
      </c>
      <c r="J620" s="57">
        <v>0</v>
      </c>
      <c r="K620" s="57">
        <v>0</v>
      </c>
    </row>
    <row r="621" spans="1:11" ht="45">
      <c r="A621" s="164"/>
      <c r="B621" s="156"/>
      <c r="C621" s="56" t="s">
        <v>80</v>
      </c>
      <c r="D621" s="57">
        <v>0</v>
      </c>
      <c r="E621" s="57">
        <v>0</v>
      </c>
      <c r="F621" s="62">
        <v>0</v>
      </c>
      <c r="G621" s="62">
        <v>0</v>
      </c>
      <c r="H621" s="62">
        <v>0</v>
      </c>
      <c r="I621" s="62">
        <v>0</v>
      </c>
      <c r="J621" s="62">
        <v>0</v>
      </c>
      <c r="K621" s="62">
        <v>0</v>
      </c>
    </row>
    <row r="622" spans="1:11" ht="45">
      <c r="A622" s="165"/>
      <c r="B622" s="157"/>
      <c r="C622" s="56" t="s">
        <v>81</v>
      </c>
      <c r="D622" s="57">
        <v>0</v>
      </c>
      <c r="E622" s="57">
        <v>0</v>
      </c>
      <c r="F622" s="62">
        <v>0</v>
      </c>
      <c r="G622" s="62">
        <v>0</v>
      </c>
      <c r="H622" s="62">
        <v>0</v>
      </c>
      <c r="I622" s="62">
        <v>0</v>
      </c>
      <c r="J622" s="62">
        <v>0</v>
      </c>
      <c r="K622" s="62">
        <v>0</v>
      </c>
    </row>
    <row r="623" spans="1:11" ht="15">
      <c r="A623" s="161" t="s">
        <v>165</v>
      </c>
      <c r="B623" s="155" t="s">
        <v>104</v>
      </c>
      <c r="C623" s="53" t="s">
        <v>75</v>
      </c>
      <c r="D623" s="54">
        <f>D624+D626+D628+D629</f>
        <v>200</v>
      </c>
      <c r="E623" s="54">
        <f>E624+E626+E628+E629</f>
        <v>200</v>
      </c>
      <c r="F623" s="54">
        <f>F624+F626+F628+F629</f>
        <v>200</v>
      </c>
      <c r="G623" s="54">
        <f>G624+G626+G628+G629</f>
        <v>0</v>
      </c>
      <c r="H623" s="54">
        <f>H624+H626+H628+H629</f>
        <v>0</v>
      </c>
      <c r="I623" s="55">
        <v>0</v>
      </c>
      <c r="J623" s="55">
        <v>0</v>
      </c>
      <c r="K623" s="55">
        <v>0</v>
      </c>
    </row>
    <row r="624" spans="1:11" ht="30">
      <c r="A624" s="162"/>
      <c r="B624" s="156"/>
      <c r="C624" s="56" t="s">
        <v>76</v>
      </c>
      <c r="D624" s="57">
        <v>200</v>
      </c>
      <c r="E624" s="57">
        <v>200</v>
      </c>
      <c r="F624" s="62">
        <v>200</v>
      </c>
      <c r="G624" s="62">
        <v>0</v>
      </c>
      <c r="H624" s="62">
        <v>0</v>
      </c>
      <c r="I624" s="55">
        <v>0</v>
      </c>
      <c r="J624" s="55">
        <v>0</v>
      </c>
      <c r="K624" s="55">
        <v>0</v>
      </c>
    </row>
    <row r="625" spans="1:11" ht="75">
      <c r="A625" s="162"/>
      <c r="B625" s="156"/>
      <c r="C625" s="58" t="s">
        <v>77</v>
      </c>
      <c r="D625" s="57">
        <v>0</v>
      </c>
      <c r="E625" s="57">
        <v>0</v>
      </c>
      <c r="F625" s="62">
        <v>0</v>
      </c>
      <c r="G625" s="62">
        <v>0</v>
      </c>
      <c r="H625" s="62">
        <v>0</v>
      </c>
      <c r="I625" s="55">
        <v>0</v>
      </c>
      <c r="J625" s="55">
        <v>0</v>
      </c>
      <c r="K625" s="55">
        <v>0</v>
      </c>
    </row>
    <row r="626" spans="1:11" ht="45">
      <c r="A626" s="162"/>
      <c r="B626" s="156"/>
      <c r="C626" s="56" t="s">
        <v>78</v>
      </c>
      <c r="D626" s="57">
        <v>0</v>
      </c>
      <c r="E626" s="57">
        <v>0</v>
      </c>
      <c r="F626" s="62">
        <v>0</v>
      </c>
      <c r="G626" s="62">
        <v>0</v>
      </c>
      <c r="H626" s="62">
        <v>0</v>
      </c>
      <c r="I626" s="55">
        <v>0</v>
      </c>
      <c r="J626" s="55">
        <v>0</v>
      </c>
      <c r="K626" s="55">
        <v>0</v>
      </c>
    </row>
    <row r="627" spans="1:11" ht="75">
      <c r="A627" s="162"/>
      <c r="B627" s="156"/>
      <c r="C627" s="58" t="s">
        <v>79</v>
      </c>
      <c r="D627" s="57">
        <v>0</v>
      </c>
      <c r="E627" s="57">
        <v>0</v>
      </c>
      <c r="F627" s="57">
        <v>0</v>
      </c>
      <c r="G627" s="57">
        <v>0</v>
      </c>
      <c r="H627" s="57">
        <v>0</v>
      </c>
      <c r="I627" s="55">
        <v>0</v>
      </c>
      <c r="J627" s="55">
        <v>0</v>
      </c>
      <c r="K627" s="55">
        <v>0</v>
      </c>
    </row>
    <row r="628" spans="1:11" ht="45">
      <c r="A628" s="162"/>
      <c r="B628" s="156"/>
      <c r="C628" s="56" t="s">
        <v>80</v>
      </c>
      <c r="D628" s="57">
        <v>0</v>
      </c>
      <c r="E628" s="57">
        <v>0</v>
      </c>
      <c r="F628" s="62">
        <v>0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</row>
    <row r="629" spans="1:11" ht="45">
      <c r="A629" s="190"/>
      <c r="B629" s="157"/>
      <c r="C629" s="56" t="s">
        <v>81</v>
      </c>
      <c r="D629" s="57">
        <v>0</v>
      </c>
      <c r="E629" s="57">
        <v>0</v>
      </c>
      <c r="F629" s="62">
        <v>0</v>
      </c>
      <c r="G629" s="62">
        <v>0</v>
      </c>
      <c r="H629" s="62">
        <v>0</v>
      </c>
      <c r="I629" s="62">
        <v>0</v>
      </c>
      <c r="J629" s="62">
        <v>0</v>
      </c>
      <c r="K629" s="62">
        <v>0</v>
      </c>
    </row>
    <row r="630" spans="1:11" ht="15">
      <c r="A630" s="194" t="s">
        <v>166</v>
      </c>
      <c r="B630" s="155" t="s">
        <v>104</v>
      </c>
      <c r="C630" s="56" t="s">
        <v>75</v>
      </c>
      <c r="D630" s="54">
        <f>D631+D633+D635+D636</f>
        <v>25238.8</v>
      </c>
      <c r="E630" s="54">
        <f>E631+E633+E635+E636</f>
        <v>25238.8</v>
      </c>
      <c r="F630" s="54">
        <f>F631+F633+F635+F636</f>
        <v>25238.8</v>
      </c>
      <c r="G630" s="54">
        <f>G631+G633+G635+G636</f>
        <v>18931.7</v>
      </c>
      <c r="H630" s="54">
        <f>H631+H633+H635+H636</f>
        <v>18931.7</v>
      </c>
      <c r="I630" s="55">
        <f>G630/D630*100</f>
        <v>75.01030159912516</v>
      </c>
      <c r="J630" s="55">
        <f>G630/E630*100</f>
        <v>75.01030159912516</v>
      </c>
      <c r="K630" s="55">
        <f>G630/F630*100</f>
        <v>75.01030159912516</v>
      </c>
    </row>
    <row r="631" spans="1:11" ht="30">
      <c r="A631" s="195"/>
      <c r="B631" s="156"/>
      <c r="C631" s="56" t="s">
        <v>76</v>
      </c>
      <c r="D631" s="57">
        <v>25238.8</v>
      </c>
      <c r="E631" s="57">
        <v>25238.8</v>
      </c>
      <c r="F631" s="57">
        <v>25238.8</v>
      </c>
      <c r="G631" s="62">
        <v>18931.7</v>
      </c>
      <c r="H631" s="62">
        <v>18931.7</v>
      </c>
      <c r="I631" s="62">
        <f>G631/D631*100</f>
        <v>75.01030159912516</v>
      </c>
      <c r="J631" s="62">
        <f>G631/E631*100</f>
        <v>75.01030159912516</v>
      </c>
      <c r="K631" s="62">
        <f>G631/F631*100</f>
        <v>75.01030159912516</v>
      </c>
    </row>
    <row r="632" spans="1:11" ht="75">
      <c r="A632" s="195"/>
      <c r="B632" s="156"/>
      <c r="C632" s="58" t="s">
        <v>77</v>
      </c>
      <c r="D632" s="57">
        <v>0</v>
      </c>
      <c r="E632" s="57">
        <v>0</v>
      </c>
      <c r="F632" s="62">
        <v>0</v>
      </c>
      <c r="G632" s="62">
        <v>0</v>
      </c>
      <c r="H632" s="62">
        <v>0</v>
      </c>
      <c r="I632" s="62">
        <v>0</v>
      </c>
      <c r="J632" s="62">
        <v>0</v>
      </c>
      <c r="K632" s="62">
        <v>0</v>
      </c>
    </row>
    <row r="633" spans="1:11" ht="45">
      <c r="A633" s="195"/>
      <c r="B633" s="156"/>
      <c r="C633" s="56" t="s">
        <v>78</v>
      </c>
      <c r="D633" s="57">
        <v>0</v>
      </c>
      <c r="E633" s="57">
        <v>0</v>
      </c>
      <c r="F633" s="62">
        <v>0</v>
      </c>
      <c r="G633" s="62">
        <v>0</v>
      </c>
      <c r="H633" s="62">
        <v>0</v>
      </c>
      <c r="I633" s="62">
        <v>0</v>
      </c>
      <c r="J633" s="62">
        <v>0</v>
      </c>
      <c r="K633" s="62">
        <v>0</v>
      </c>
    </row>
    <row r="634" spans="1:11" ht="75">
      <c r="A634" s="195"/>
      <c r="B634" s="156"/>
      <c r="C634" s="58" t="s">
        <v>79</v>
      </c>
      <c r="D634" s="57">
        <v>0</v>
      </c>
      <c r="E634" s="57">
        <v>0</v>
      </c>
      <c r="F634" s="57">
        <v>0</v>
      </c>
      <c r="G634" s="57">
        <v>0</v>
      </c>
      <c r="H634" s="57">
        <v>0</v>
      </c>
      <c r="I634" s="62">
        <v>0</v>
      </c>
      <c r="J634" s="62">
        <v>0</v>
      </c>
      <c r="K634" s="62">
        <v>0</v>
      </c>
    </row>
    <row r="635" spans="1:11" ht="45">
      <c r="A635" s="195"/>
      <c r="B635" s="156"/>
      <c r="C635" s="56" t="s">
        <v>80</v>
      </c>
      <c r="D635" s="57">
        <v>0</v>
      </c>
      <c r="E635" s="57">
        <v>0</v>
      </c>
      <c r="F635" s="62">
        <v>0</v>
      </c>
      <c r="G635" s="62">
        <v>0</v>
      </c>
      <c r="H635" s="62">
        <v>0</v>
      </c>
      <c r="I635" s="62">
        <v>0</v>
      </c>
      <c r="J635" s="62">
        <v>0</v>
      </c>
      <c r="K635" s="62">
        <v>0</v>
      </c>
    </row>
    <row r="636" spans="1:11" ht="45">
      <c r="A636" s="196"/>
      <c r="B636" s="157"/>
      <c r="C636" s="56" t="s">
        <v>81</v>
      </c>
      <c r="D636" s="57">
        <v>0</v>
      </c>
      <c r="E636" s="57">
        <v>0</v>
      </c>
      <c r="F636" s="62">
        <v>0</v>
      </c>
      <c r="G636" s="62">
        <v>0</v>
      </c>
      <c r="H636" s="62">
        <v>0</v>
      </c>
      <c r="I636" s="62">
        <v>0</v>
      </c>
      <c r="J636" s="62">
        <v>0</v>
      </c>
      <c r="K636" s="62">
        <v>0</v>
      </c>
    </row>
    <row r="637" spans="1:11" ht="15">
      <c r="A637" s="161" t="s">
        <v>167</v>
      </c>
      <c r="B637" s="155" t="s">
        <v>104</v>
      </c>
      <c r="C637" s="53" t="s">
        <v>75</v>
      </c>
      <c r="D637" s="54">
        <f>D638+D640+D642+D643</f>
        <v>50.4</v>
      </c>
      <c r="E637" s="54">
        <f>E638+E640+E642+E643</f>
        <v>50.4</v>
      </c>
      <c r="F637" s="54">
        <f>F638+F640+F642+F643</f>
        <v>50.4</v>
      </c>
      <c r="G637" s="54">
        <f>G638+G640+G642+G643</f>
        <v>0</v>
      </c>
      <c r="H637" s="54">
        <f>H638+H640+H642+H643</f>
        <v>0</v>
      </c>
      <c r="I637" s="55">
        <f>G637/D637*100</f>
        <v>0</v>
      </c>
      <c r="J637" s="55">
        <v>0</v>
      </c>
      <c r="K637" s="62">
        <v>0</v>
      </c>
    </row>
    <row r="638" spans="1:11" ht="30">
      <c r="A638" s="162"/>
      <c r="B638" s="156"/>
      <c r="C638" s="56" t="s">
        <v>76</v>
      </c>
      <c r="D638" s="57">
        <f>D645</f>
        <v>50.4</v>
      </c>
      <c r="E638" s="57">
        <f>E645</f>
        <v>50.4</v>
      </c>
      <c r="F638" s="57">
        <f>F645</f>
        <v>50.4</v>
      </c>
      <c r="G638" s="57">
        <f>G645</f>
        <v>0</v>
      </c>
      <c r="H638" s="57">
        <f>H645</f>
        <v>0</v>
      </c>
      <c r="I638" s="62">
        <f>G638/D638*100</f>
        <v>0</v>
      </c>
      <c r="J638" s="62">
        <v>0</v>
      </c>
      <c r="K638" s="62">
        <v>0</v>
      </c>
    </row>
    <row r="639" spans="1:11" ht="75">
      <c r="A639" s="162"/>
      <c r="B639" s="156"/>
      <c r="C639" s="58" t="s">
        <v>77</v>
      </c>
      <c r="D639" s="57">
        <v>0</v>
      </c>
      <c r="E639" s="57">
        <v>0</v>
      </c>
      <c r="F639" s="57">
        <v>0</v>
      </c>
      <c r="G639" s="57">
        <v>0</v>
      </c>
      <c r="H639" s="57">
        <v>0</v>
      </c>
      <c r="I639" s="62">
        <v>0</v>
      </c>
      <c r="J639" s="62">
        <v>0</v>
      </c>
      <c r="K639" s="62">
        <v>0</v>
      </c>
    </row>
    <row r="640" spans="1:11" ht="45">
      <c r="A640" s="162"/>
      <c r="B640" s="156"/>
      <c r="C640" s="56" t="s">
        <v>78</v>
      </c>
      <c r="D640" s="57">
        <v>0</v>
      </c>
      <c r="E640" s="57">
        <v>0</v>
      </c>
      <c r="F640" s="62">
        <v>0</v>
      </c>
      <c r="G640" s="62">
        <v>0</v>
      </c>
      <c r="H640" s="62">
        <v>0</v>
      </c>
      <c r="I640" s="62">
        <v>0</v>
      </c>
      <c r="J640" s="62">
        <v>0</v>
      </c>
      <c r="K640" s="62">
        <v>0</v>
      </c>
    </row>
    <row r="641" spans="1:11" ht="75">
      <c r="A641" s="162"/>
      <c r="B641" s="156"/>
      <c r="C641" s="58" t="s">
        <v>79</v>
      </c>
      <c r="D641" s="57">
        <f aca="true" t="shared" si="42" ref="D641:I641">D640</f>
        <v>0</v>
      </c>
      <c r="E641" s="57">
        <f t="shared" si="42"/>
        <v>0</v>
      </c>
      <c r="F641" s="57">
        <f t="shared" si="42"/>
        <v>0</v>
      </c>
      <c r="G641" s="57">
        <f t="shared" si="42"/>
        <v>0</v>
      </c>
      <c r="H641" s="57">
        <f t="shared" si="42"/>
        <v>0</v>
      </c>
      <c r="I641" s="57">
        <f t="shared" si="42"/>
        <v>0</v>
      </c>
      <c r="J641" s="57">
        <v>0</v>
      </c>
      <c r="K641" s="57">
        <v>0</v>
      </c>
    </row>
    <row r="642" spans="1:11" ht="45">
      <c r="A642" s="162"/>
      <c r="B642" s="156"/>
      <c r="C642" s="56" t="s">
        <v>80</v>
      </c>
      <c r="D642" s="57">
        <v>0</v>
      </c>
      <c r="E642" s="57">
        <v>0</v>
      </c>
      <c r="F642" s="62">
        <v>0</v>
      </c>
      <c r="G642" s="62">
        <v>0</v>
      </c>
      <c r="H642" s="62">
        <v>0</v>
      </c>
      <c r="I642" s="62">
        <v>0</v>
      </c>
      <c r="J642" s="62">
        <v>0</v>
      </c>
      <c r="K642" s="62">
        <v>0</v>
      </c>
    </row>
    <row r="643" spans="1:11" ht="45">
      <c r="A643" s="190"/>
      <c r="B643" s="157"/>
      <c r="C643" s="56" t="s">
        <v>81</v>
      </c>
      <c r="D643" s="57">
        <v>0</v>
      </c>
      <c r="E643" s="57">
        <v>0</v>
      </c>
      <c r="F643" s="62">
        <v>0</v>
      </c>
      <c r="G643" s="62">
        <v>0</v>
      </c>
      <c r="H643" s="62">
        <v>0</v>
      </c>
      <c r="I643" s="62">
        <v>0</v>
      </c>
      <c r="J643" s="62">
        <v>0</v>
      </c>
      <c r="K643" s="62">
        <v>0</v>
      </c>
    </row>
    <row r="644" spans="1:11" ht="15">
      <c r="A644" s="202" t="s">
        <v>168</v>
      </c>
      <c r="B644" s="155" t="s">
        <v>104</v>
      </c>
      <c r="C644" s="53" t="s">
        <v>75</v>
      </c>
      <c r="D644" s="54">
        <f>D645+D647+D649+D650</f>
        <v>50.4</v>
      </c>
      <c r="E644" s="54">
        <f>E645+E647+E649+E650</f>
        <v>50.4</v>
      </c>
      <c r="F644" s="54">
        <f>F645+F647+F649+F650</f>
        <v>50.4</v>
      </c>
      <c r="G644" s="54">
        <f>G645+G647+G649+G650</f>
        <v>0</v>
      </c>
      <c r="H644" s="54">
        <f>H645+H647+H649+H650</f>
        <v>0</v>
      </c>
      <c r="I644" s="55">
        <f>G644/D644*100</f>
        <v>0</v>
      </c>
      <c r="J644" s="55">
        <v>0</v>
      </c>
      <c r="K644" s="55">
        <v>0</v>
      </c>
    </row>
    <row r="645" spans="1:11" ht="30">
      <c r="A645" s="203"/>
      <c r="B645" s="156"/>
      <c r="C645" s="56" t="s">
        <v>76</v>
      </c>
      <c r="D645" s="57">
        <v>50.4</v>
      </c>
      <c r="E645" s="57">
        <v>50.4</v>
      </c>
      <c r="F645" s="57">
        <v>50.4</v>
      </c>
      <c r="G645" s="57">
        <v>0</v>
      </c>
      <c r="H645" s="62">
        <v>0</v>
      </c>
      <c r="I645" s="55">
        <f>G645/D645*100</f>
        <v>0</v>
      </c>
      <c r="J645" s="55">
        <v>0</v>
      </c>
      <c r="K645" s="55">
        <v>0</v>
      </c>
    </row>
    <row r="646" spans="1:11" ht="75">
      <c r="A646" s="203"/>
      <c r="B646" s="156"/>
      <c r="C646" s="58" t="s">
        <v>77</v>
      </c>
      <c r="D646" s="57">
        <v>0</v>
      </c>
      <c r="E646" s="57">
        <v>0</v>
      </c>
      <c r="F646" s="57">
        <v>0</v>
      </c>
      <c r="G646" s="57">
        <v>0</v>
      </c>
      <c r="H646" s="57">
        <v>0</v>
      </c>
      <c r="I646" s="62">
        <v>0</v>
      </c>
      <c r="J646" s="62">
        <v>0</v>
      </c>
      <c r="K646" s="62">
        <v>0</v>
      </c>
    </row>
    <row r="647" spans="1:11" ht="45">
      <c r="A647" s="203"/>
      <c r="B647" s="156"/>
      <c r="C647" s="56" t="s">
        <v>78</v>
      </c>
      <c r="D647" s="57">
        <v>0</v>
      </c>
      <c r="E647" s="57">
        <v>0</v>
      </c>
      <c r="F647" s="62">
        <v>0</v>
      </c>
      <c r="G647" s="62">
        <v>0</v>
      </c>
      <c r="H647" s="62">
        <v>0</v>
      </c>
      <c r="I647" s="62">
        <v>0</v>
      </c>
      <c r="J647" s="62">
        <v>0</v>
      </c>
      <c r="K647" s="62">
        <v>0</v>
      </c>
    </row>
    <row r="648" spans="1:11" ht="75">
      <c r="A648" s="203"/>
      <c r="B648" s="156"/>
      <c r="C648" s="58" t="s">
        <v>79</v>
      </c>
      <c r="D648" s="57">
        <f aca="true" t="shared" si="43" ref="D648:I648">D647</f>
        <v>0</v>
      </c>
      <c r="E648" s="57">
        <f t="shared" si="43"/>
        <v>0</v>
      </c>
      <c r="F648" s="57">
        <f t="shared" si="43"/>
        <v>0</v>
      </c>
      <c r="G648" s="57">
        <f t="shared" si="43"/>
        <v>0</v>
      </c>
      <c r="H648" s="57">
        <f t="shared" si="43"/>
        <v>0</v>
      </c>
      <c r="I648" s="57">
        <f t="shared" si="43"/>
        <v>0</v>
      </c>
      <c r="J648" s="57">
        <v>0</v>
      </c>
      <c r="K648" s="57">
        <v>0</v>
      </c>
    </row>
    <row r="649" spans="1:11" ht="45">
      <c r="A649" s="203"/>
      <c r="B649" s="156"/>
      <c r="C649" s="56" t="s">
        <v>80</v>
      </c>
      <c r="D649" s="57">
        <v>0</v>
      </c>
      <c r="E649" s="57">
        <v>0</v>
      </c>
      <c r="F649" s="62">
        <v>0</v>
      </c>
      <c r="G649" s="62">
        <v>0</v>
      </c>
      <c r="H649" s="62">
        <v>0</v>
      </c>
      <c r="I649" s="62">
        <v>0</v>
      </c>
      <c r="J649" s="62">
        <v>0</v>
      </c>
      <c r="K649" s="62">
        <v>0</v>
      </c>
    </row>
    <row r="650" spans="1:11" ht="45">
      <c r="A650" s="204"/>
      <c r="B650" s="157"/>
      <c r="C650" s="56" t="s">
        <v>81</v>
      </c>
      <c r="D650" s="57">
        <v>0</v>
      </c>
      <c r="E650" s="57">
        <v>0</v>
      </c>
      <c r="F650" s="62">
        <v>0</v>
      </c>
      <c r="G650" s="62">
        <v>0</v>
      </c>
      <c r="H650" s="62">
        <v>0</v>
      </c>
      <c r="I650" s="62">
        <v>0</v>
      </c>
      <c r="J650" s="62">
        <v>0</v>
      </c>
      <c r="K650" s="62">
        <v>0</v>
      </c>
    </row>
    <row r="651" spans="1:11" ht="15">
      <c r="A651" s="202" t="s">
        <v>169</v>
      </c>
      <c r="B651" s="155" t="s">
        <v>104</v>
      </c>
      <c r="C651" s="53" t="s">
        <v>75</v>
      </c>
      <c r="D651" s="54">
        <f>D652+D654+D656+D657</f>
        <v>1000</v>
      </c>
      <c r="E651" s="54">
        <f>E652+E654+E656+E657</f>
        <v>1000</v>
      </c>
      <c r="F651" s="54">
        <f>F652+F654+F656+F657</f>
        <v>1000</v>
      </c>
      <c r="G651" s="54">
        <f>G652+G654+G656+G657</f>
        <v>0</v>
      </c>
      <c r="H651" s="54">
        <f>H652+H654+H656+H657</f>
        <v>0</v>
      </c>
      <c r="I651" s="55">
        <f>G651/D651*100</f>
        <v>0</v>
      </c>
      <c r="J651" s="55">
        <f>H651/E651*100</f>
        <v>0</v>
      </c>
      <c r="K651" s="55">
        <f>I651/F651*100</f>
        <v>0</v>
      </c>
    </row>
    <row r="652" spans="1:11" ht="30">
      <c r="A652" s="203"/>
      <c r="B652" s="156"/>
      <c r="C652" s="56" t="s">
        <v>76</v>
      </c>
      <c r="D652" s="57">
        <v>1000</v>
      </c>
      <c r="E652" s="57">
        <v>1000</v>
      </c>
      <c r="F652" s="57">
        <v>1000</v>
      </c>
      <c r="G652" s="57">
        <v>0</v>
      </c>
      <c r="H652" s="57">
        <v>0</v>
      </c>
      <c r="I652" s="62">
        <f>G652/D652*100</f>
        <v>0</v>
      </c>
      <c r="J652" s="62">
        <f>H652/E652*100</f>
        <v>0</v>
      </c>
      <c r="K652" s="62">
        <f>G652/F652*100</f>
        <v>0</v>
      </c>
    </row>
    <row r="653" spans="1:11" ht="75">
      <c r="A653" s="203"/>
      <c r="B653" s="156"/>
      <c r="C653" s="58" t="s">
        <v>77</v>
      </c>
      <c r="D653" s="57">
        <v>0</v>
      </c>
      <c r="E653" s="57">
        <v>0</v>
      </c>
      <c r="F653" s="57">
        <v>0</v>
      </c>
      <c r="G653" s="57">
        <v>0</v>
      </c>
      <c r="H653" s="57">
        <v>0</v>
      </c>
      <c r="I653" s="62">
        <v>0</v>
      </c>
      <c r="J653" s="62">
        <v>0</v>
      </c>
      <c r="K653" s="62">
        <v>0</v>
      </c>
    </row>
    <row r="654" spans="1:11" ht="45">
      <c r="A654" s="203"/>
      <c r="B654" s="156"/>
      <c r="C654" s="56" t="s">
        <v>78</v>
      </c>
      <c r="D654" s="57">
        <v>0</v>
      </c>
      <c r="E654" s="57">
        <v>0</v>
      </c>
      <c r="F654" s="62">
        <v>0</v>
      </c>
      <c r="G654" s="62">
        <v>0</v>
      </c>
      <c r="H654" s="62">
        <v>0</v>
      </c>
      <c r="I654" s="62">
        <v>0</v>
      </c>
      <c r="J654" s="62">
        <v>0</v>
      </c>
      <c r="K654" s="62">
        <v>0</v>
      </c>
    </row>
    <row r="655" spans="1:11" ht="75">
      <c r="A655" s="203"/>
      <c r="B655" s="156"/>
      <c r="C655" s="58" t="s">
        <v>79</v>
      </c>
      <c r="D655" s="57">
        <f aca="true" t="shared" si="44" ref="D655:I655">D654</f>
        <v>0</v>
      </c>
      <c r="E655" s="57">
        <f>E654</f>
        <v>0</v>
      </c>
      <c r="F655" s="57">
        <f t="shared" si="44"/>
        <v>0</v>
      </c>
      <c r="G655" s="57">
        <f t="shared" si="44"/>
        <v>0</v>
      </c>
      <c r="H655" s="57">
        <f t="shared" si="44"/>
        <v>0</v>
      </c>
      <c r="I655" s="57">
        <f t="shared" si="44"/>
        <v>0</v>
      </c>
      <c r="J655" s="57">
        <v>0</v>
      </c>
      <c r="K655" s="57">
        <v>0</v>
      </c>
    </row>
    <row r="656" spans="1:11" ht="45">
      <c r="A656" s="203"/>
      <c r="B656" s="156"/>
      <c r="C656" s="56" t="s">
        <v>80</v>
      </c>
      <c r="D656" s="57">
        <v>0</v>
      </c>
      <c r="E656" s="57">
        <v>0</v>
      </c>
      <c r="F656" s="62">
        <v>0</v>
      </c>
      <c r="G656" s="62">
        <v>0</v>
      </c>
      <c r="H656" s="62">
        <v>0</v>
      </c>
      <c r="I656" s="62">
        <v>0</v>
      </c>
      <c r="J656" s="62">
        <v>0</v>
      </c>
      <c r="K656" s="62">
        <v>0</v>
      </c>
    </row>
    <row r="657" spans="1:11" ht="45">
      <c r="A657" s="204"/>
      <c r="B657" s="157"/>
      <c r="C657" s="56" t="s">
        <v>81</v>
      </c>
      <c r="D657" s="57">
        <v>0</v>
      </c>
      <c r="E657" s="57">
        <v>0</v>
      </c>
      <c r="F657" s="62">
        <v>0</v>
      </c>
      <c r="G657" s="62">
        <v>0</v>
      </c>
      <c r="H657" s="62">
        <v>0</v>
      </c>
      <c r="I657" s="62">
        <v>0</v>
      </c>
      <c r="J657" s="62">
        <v>0</v>
      </c>
      <c r="K657" s="62">
        <v>0</v>
      </c>
    </row>
    <row r="658" spans="1:11" ht="15">
      <c r="A658" s="202" t="s">
        <v>319</v>
      </c>
      <c r="B658" s="155" t="s">
        <v>104</v>
      </c>
      <c r="C658" s="53" t="s">
        <v>75</v>
      </c>
      <c r="D658" s="54">
        <f>D659+D661+D663+D664</f>
        <v>0</v>
      </c>
      <c r="E658" s="54">
        <f>E659+E661+E663+E664</f>
        <v>150</v>
      </c>
      <c r="F658" s="54">
        <f>F659+F661+F663+F664</f>
        <v>0</v>
      </c>
      <c r="G658" s="54">
        <f>G659+G661+G663+G664</f>
        <v>0</v>
      </c>
      <c r="H658" s="54">
        <f>H659+H661+H663+H664</f>
        <v>0</v>
      </c>
      <c r="I658" s="55">
        <v>0</v>
      </c>
      <c r="J658" s="55">
        <f>H658/E658*100</f>
        <v>0</v>
      </c>
      <c r="K658" s="55">
        <v>0</v>
      </c>
    </row>
    <row r="659" spans="1:11" ht="30">
      <c r="A659" s="203"/>
      <c r="B659" s="156"/>
      <c r="C659" s="56" t="s">
        <v>76</v>
      </c>
      <c r="D659" s="57">
        <v>0</v>
      </c>
      <c r="E659" s="57">
        <v>150</v>
      </c>
      <c r="F659" s="57">
        <v>0</v>
      </c>
      <c r="G659" s="57">
        <v>0</v>
      </c>
      <c r="H659" s="57">
        <v>0</v>
      </c>
      <c r="I659" s="62">
        <v>0</v>
      </c>
      <c r="J659" s="62">
        <f>H659/E659*100</f>
        <v>0</v>
      </c>
      <c r="K659" s="62">
        <v>0</v>
      </c>
    </row>
    <row r="660" spans="1:11" ht="75">
      <c r="A660" s="203"/>
      <c r="B660" s="156"/>
      <c r="C660" s="58" t="s">
        <v>77</v>
      </c>
      <c r="D660" s="57">
        <v>0</v>
      </c>
      <c r="E660" s="57">
        <v>0</v>
      </c>
      <c r="F660" s="57">
        <v>0</v>
      </c>
      <c r="G660" s="57">
        <v>0</v>
      </c>
      <c r="H660" s="57">
        <v>0</v>
      </c>
      <c r="I660" s="62">
        <v>0</v>
      </c>
      <c r="J660" s="62">
        <v>0</v>
      </c>
      <c r="K660" s="62">
        <v>0</v>
      </c>
    </row>
    <row r="661" spans="1:11" ht="45">
      <c r="A661" s="203"/>
      <c r="B661" s="156"/>
      <c r="C661" s="56" t="s">
        <v>78</v>
      </c>
      <c r="D661" s="57">
        <v>0</v>
      </c>
      <c r="E661" s="57">
        <v>0</v>
      </c>
      <c r="F661" s="62">
        <v>0</v>
      </c>
      <c r="G661" s="62">
        <v>0</v>
      </c>
      <c r="H661" s="62">
        <v>0</v>
      </c>
      <c r="I661" s="62">
        <v>0</v>
      </c>
      <c r="J661" s="62">
        <v>0</v>
      </c>
      <c r="K661" s="62">
        <v>0</v>
      </c>
    </row>
    <row r="662" spans="1:11" ht="75">
      <c r="A662" s="203"/>
      <c r="B662" s="156"/>
      <c r="C662" s="58" t="s">
        <v>79</v>
      </c>
      <c r="D662" s="57">
        <f aca="true" t="shared" si="45" ref="D662:I662">D661</f>
        <v>0</v>
      </c>
      <c r="E662" s="57">
        <f t="shared" si="45"/>
        <v>0</v>
      </c>
      <c r="F662" s="57">
        <f t="shared" si="45"/>
        <v>0</v>
      </c>
      <c r="G662" s="57">
        <f t="shared" si="45"/>
        <v>0</v>
      </c>
      <c r="H662" s="57">
        <f t="shared" si="45"/>
        <v>0</v>
      </c>
      <c r="I662" s="57">
        <f t="shared" si="45"/>
        <v>0</v>
      </c>
      <c r="J662" s="57">
        <v>0</v>
      </c>
      <c r="K662" s="57">
        <v>0</v>
      </c>
    </row>
    <row r="663" spans="1:11" ht="45">
      <c r="A663" s="203"/>
      <c r="B663" s="156"/>
      <c r="C663" s="56" t="s">
        <v>80</v>
      </c>
      <c r="D663" s="57">
        <v>0</v>
      </c>
      <c r="E663" s="57">
        <v>0</v>
      </c>
      <c r="F663" s="62">
        <v>0</v>
      </c>
      <c r="G663" s="62">
        <v>0</v>
      </c>
      <c r="H663" s="62">
        <v>0</v>
      </c>
      <c r="I663" s="62">
        <v>0</v>
      </c>
      <c r="J663" s="62">
        <v>0</v>
      </c>
      <c r="K663" s="62">
        <v>0</v>
      </c>
    </row>
    <row r="664" spans="1:11" ht="45">
      <c r="A664" s="204"/>
      <c r="B664" s="157"/>
      <c r="C664" s="56" t="s">
        <v>81</v>
      </c>
      <c r="D664" s="57">
        <v>0</v>
      </c>
      <c r="E664" s="57">
        <v>0</v>
      </c>
      <c r="F664" s="62">
        <v>0</v>
      </c>
      <c r="G664" s="62">
        <v>0</v>
      </c>
      <c r="H664" s="62">
        <v>0</v>
      </c>
      <c r="I664" s="62">
        <v>0</v>
      </c>
      <c r="J664" s="62">
        <v>0</v>
      </c>
      <c r="K664" s="62">
        <v>0</v>
      </c>
    </row>
    <row r="665" spans="1:11" ht="15">
      <c r="A665" s="205" t="s">
        <v>170</v>
      </c>
      <c r="B665" s="166"/>
      <c r="C665" s="53" t="s">
        <v>75</v>
      </c>
      <c r="D665" s="54">
        <f>D666+D668+D670+D671</f>
        <v>1070</v>
      </c>
      <c r="E665" s="54">
        <f>E666+E668+E670+E671</f>
        <v>1070</v>
      </c>
      <c r="F665" s="54">
        <f>F666+F668+F670+F671</f>
        <v>1070</v>
      </c>
      <c r="G665" s="54">
        <f>G666+G668+G670+G671</f>
        <v>843.4</v>
      </c>
      <c r="H665" s="54">
        <f>H666+H668+H670+H671</f>
        <v>843.4</v>
      </c>
      <c r="I665" s="55">
        <f>G665/D665*100</f>
        <v>78.82242990654206</v>
      </c>
      <c r="J665" s="55">
        <f>H665/E665*100</f>
        <v>78.82242990654206</v>
      </c>
      <c r="K665" s="55">
        <f>I665/F665*100</f>
        <v>7.366582234256266</v>
      </c>
    </row>
    <row r="666" spans="1:11" ht="30">
      <c r="A666" s="206"/>
      <c r="B666" s="167"/>
      <c r="C666" s="56" t="s">
        <v>76</v>
      </c>
      <c r="D666" s="57">
        <v>1070</v>
      </c>
      <c r="E666" s="57">
        <v>1070</v>
      </c>
      <c r="F666" s="57">
        <v>1070</v>
      </c>
      <c r="G666" s="57">
        <v>843.4</v>
      </c>
      <c r="H666" s="57">
        <v>843.4</v>
      </c>
      <c r="I666" s="62">
        <f>G666/D666*100</f>
        <v>78.82242990654206</v>
      </c>
      <c r="J666" s="62">
        <f>H666/E666*100</f>
        <v>78.82242990654206</v>
      </c>
      <c r="K666" s="62">
        <f>G666/F666*100</f>
        <v>78.82242990654206</v>
      </c>
    </row>
    <row r="667" spans="1:11" ht="75">
      <c r="A667" s="206"/>
      <c r="B667" s="167"/>
      <c r="C667" s="58" t="s">
        <v>77</v>
      </c>
      <c r="D667" s="57">
        <v>0</v>
      </c>
      <c r="E667" s="57">
        <v>0</v>
      </c>
      <c r="F667" s="57">
        <v>0</v>
      </c>
      <c r="G667" s="57">
        <v>0</v>
      </c>
      <c r="H667" s="57">
        <v>0</v>
      </c>
      <c r="I667" s="62">
        <v>0</v>
      </c>
      <c r="J667" s="62">
        <v>0</v>
      </c>
      <c r="K667" s="62">
        <v>0</v>
      </c>
    </row>
    <row r="668" spans="1:11" ht="45">
      <c r="A668" s="206"/>
      <c r="B668" s="167"/>
      <c r="C668" s="56" t="s">
        <v>78</v>
      </c>
      <c r="D668" s="57">
        <v>0</v>
      </c>
      <c r="E668" s="57">
        <v>0</v>
      </c>
      <c r="F668" s="62">
        <v>0</v>
      </c>
      <c r="G668" s="62">
        <v>0</v>
      </c>
      <c r="H668" s="62">
        <v>0</v>
      </c>
      <c r="I668" s="62">
        <v>0</v>
      </c>
      <c r="J668" s="62">
        <v>0</v>
      </c>
      <c r="K668" s="62">
        <v>0</v>
      </c>
    </row>
    <row r="669" spans="1:11" ht="75">
      <c r="A669" s="206"/>
      <c r="B669" s="167"/>
      <c r="C669" s="58" t="s">
        <v>79</v>
      </c>
      <c r="D669" s="57">
        <f aca="true" t="shared" si="46" ref="D669:I669">D668</f>
        <v>0</v>
      </c>
      <c r="E669" s="57">
        <f t="shared" si="46"/>
        <v>0</v>
      </c>
      <c r="F669" s="57">
        <f t="shared" si="46"/>
        <v>0</v>
      </c>
      <c r="G669" s="57">
        <f t="shared" si="46"/>
        <v>0</v>
      </c>
      <c r="H669" s="57">
        <f t="shared" si="46"/>
        <v>0</v>
      </c>
      <c r="I669" s="57">
        <f t="shared" si="46"/>
        <v>0</v>
      </c>
      <c r="J669" s="62">
        <v>0</v>
      </c>
      <c r="K669" s="62">
        <v>0</v>
      </c>
    </row>
    <row r="670" spans="1:11" ht="45">
      <c r="A670" s="206"/>
      <c r="B670" s="167"/>
      <c r="C670" s="56" t="s">
        <v>80</v>
      </c>
      <c r="D670" s="57">
        <v>0</v>
      </c>
      <c r="E670" s="57">
        <v>0</v>
      </c>
      <c r="F670" s="62">
        <v>0</v>
      </c>
      <c r="G670" s="62">
        <v>0</v>
      </c>
      <c r="H670" s="62">
        <v>0</v>
      </c>
      <c r="I670" s="62">
        <v>0</v>
      </c>
      <c r="J670" s="62">
        <v>0</v>
      </c>
      <c r="K670" s="62">
        <v>0</v>
      </c>
    </row>
    <row r="671" spans="1:11" ht="45">
      <c r="A671" s="207"/>
      <c r="B671" s="168"/>
      <c r="C671" s="56" t="s">
        <v>81</v>
      </c>
      <c r="D671" s="57">
        <v>0</v>
      </c>
      <c r="E671" s="57">
        <v>0</v>
      </c>
      <c r="F671" s="62">
        <v>0</v>
      </c>
      <c r="G671" s="62">
        <v>0</v>
      </c>
      <c r="H671" s="62">
        <v>0</v>
      </c>
      <c r="I671" s="62">
        <v>0</v>
      </c>
      <c r="J671" s="62">
        <v>0</v>
      </c>
      <c r="K671" s="62">
        <v>0</v>
      </c>
    </row>
    <row r="672" spans="1:11" ht="15">
      <c r="A672" s="211" t="s">
        <v>171</v>
      </c>
      <c r="B672" s="208" t="s">
        <v>172</v>
      </c>
      <c r="C672" s="70" t="s">
        <v>75</v>
      </c>
      <c r="D672" s="57">
        <f aca="true" t="shared" si="47" ref="D672:I672">D673+D675+D677+D678</f>
        <v>591335.2</v>
      </c>
      <c r="E672" s="57">
        <f t="shared" si="47"/>
        <v>606016.2</v>
      </c>
      <c r="F672" s="57">
        <f t="shared" si="47"/>
        <v>601966.2</v>
      </c>
      <c r="G672" s="57">
        <f t="shared" si="47"/>
        <v>350674.2</v>
      </c>
      <c r="H672" s="57">
        <f t="shared" si="47"/>
        <v>403713</v>
      </c>
      <c r="I672" s="57" t="e">
        <f t="shared" si="47"/>
        <v>#DIV/0!</v>
      </c>
      <c r="J672" s="55">
        <f>G672/E672*100</f>
        <v>57.86548280392505</v>
      </c>
      <c r="K672" s="55">
        <f>G672/F672*100</f>
        <v>58.254799023599666</v>
      </c>
    </row>
    <row r="673" spans="1:11" ht="30">
      <c r="A673" s="212"/>
      <c r="B673" s="209"/>
      <c r="C673" s="70" t="s">
        <v>76</v>
      </c>
      <c r="D673" s="57">
        <f aca="true" t="shared" si="48" ref="D673:H677">D680+D687+D694+D701</f>
        <v>214007.2</v>
      </c>
      <c r="E673" s="57">
        <f t="shared" si="48"/>
        <v>229344.2</v>
      </c>
      <c r="F673" s="57">
        <f t="shared" si="48"/>
        <v>225294.2</v>
      </c>
      <c r="G673" s="57">
        <f t="shared" si="48"/>
        <v>130583.6</v>
      </c>
      <c r="H673" s="57">
        <f t="shared" si="48"/>
        <v>139473.1</v>
      </c>
      <c r="I673" s="57">
        <f>G673/D673*100</f>
        <v>61.0183208789237</v>
      </c>
      <c r="J673" s="62">
        <f>G673/E673*100</f>
        <v>56.93782532978815</v>
      </c>
      <c r="K673" s="62">
        <f>G673/F673*100</f>
        <v>57.96136784701959</v>
      </c>
    </row>
    <row r="674" spans="1:11" ht="75">
      <c r="A674" s="212"/>
      <c r="B674" s="209"/>
      <c r="C674" s="58" t="s">
        <v>77</v>
      </c>
      <c r="D674" s="57">
        <f t="shared" si="48"/>
        <v>95617.1</v>
      </c>
      <c r="E674" s="57">
        <f t="shared" si="48"/>
        <v>102117.1</v>
      </c>
      <c r="F674" s="57">
        <f t="shared" si="48"/>
        <v>102117.1</v>
      </c>
      <c r="G674" s="57">
        <f t="shared" si="48"/>
        <v>42378.799999999996</v>
      </c>
      <c r="H674" s="57">
        <f t="shared" si="48"/>
        <v>51268.299999999996</v>
      </c>
      <c r="I674" s="57">
        <f>G674/D674*100</f>
        <v>44.321360928118494</v>
      </c>
      <c r="J674" s="62">
        <f>G674/E674*100</f>
        <v>41.50019928102149</v>
      </c>
      <c r="K674" s="62">
        <f>G674/F674*100</f>
        <v>41.50019928102149</v>
      </c>
    </row>
    <row r="675" spans="1:11" ht="45">
      <c r="A675" s="212"/>
      <c r="B675" s="209"/>
      <c r="C675" s="70" t="s">
        <v>78</v>
      </c>
      <c r="D675" s="57">
        <f t="shared" si="48"/>
        <v>376672</v>
      </c>
      <c r="E675" s="57">
        <f t="shared" si="48"/>
        <v>376672</v>
      </c>
      <c r="F675" s="57">
        <f t="shared" si="48"/>
        <v>376672</v>
      </c>
      <c r="G675" s="57">
        <f t="shared" si="48"/>
        <v>220090.6</v>
      </c>
      <c r="H675" s="57">
        <f t="shared" si="48"/>
        <v>264239.89999999997</v>
      </c>
      <c r="I675" s="57">
        <f>G675/D675*100</f>
        <v>58.43030541160479</v>
      </c>
      <c r="J675" s="62">
        <f>G675/E675*100</f>
        <v>58.43030541160479</v>
      </c>
      <c r="K675" s="62">
        <f>G675/F675*100</f>
        <v>58.43030541160479</v>
      </c>
    </row>
    <row r="676" spans="1:11" ht="75">
      <c r="A676" s="212"/>
      <c r="B676" s="209"/>
      <c r="C676" s="58" t="s">
        <v>79</v>
      </c>
      <c r="D676" s="57">
        <f t="shared" si="48"/>
        <v>416457.8</v>
      </c>
      <c r="E676" s="57">
        <f t="shared" si="48"/>
        <v>351782</v>
      </c>
      <c r="F676" s="57">
        <f t="shared" si="48"/>
        <v>351782</v>
      </c>
      <c r="G676" s="57">
        <f t="shared" si="48"/>
        <v>217411.3</v>
      </c>
      <c r="H676" s="57">
        <f t="shared" si="48"/>
        <v>264378.3</v>
      </c>
      <c r="I676" s="57">
        <f>G676/D676*100</f>
        <v>52.204881262879454</v>
      </c>
      <c r="J676" s="62">
        <f>G676/E676*100</f>
        <v>61.802849492014936</v>
      </c>
      <c r="K676" s="62">
        <f>G676/F676*100</f>
        <v>61.802849492014936</v>
      </c>
    </row>
    <row r="677" spans="1:11" ht="45">
      <c r="A677" s="212"/>
      <c r="B677" s="209"/>
      <c r="C677" s="70" t="s">
        <v>80</v>
      </c>
      <c r="D677" s="57">
        <f t="shared" si="48"/>
        <v>0</v>
      </c>
      <c r="E677" s="57">
        <f t="shared" si="48"/>
        <v>0</v>
      </c>
      <c r="F677" s="57">
        <f t="shared" si="48"/>
        <v>0</v>
      </c>
      <c r="G677" s="57">
        <f t="shared" si="48"/>
        <v>0</v>
      </c>
      <c r="H677" s="57">
        <f t="shared" si="48"/>
        <v>0</v>
      </c>
      <c r="I677" s="57" t="e">
        <f>G677/D677*100</f>
        <v>#DIV/0!</v>
      </c>
      <c r="J677" s="62">
        <v>0</v>
      </c>
      <c r="K677" s="62">
        <v>0</v>
      </c>
    </row>
    <row r="678" spans="1:11" ht="45">
      <c r="A678" s="212"/>
      <c r="B678" s="210"/>
      <c r="C678" s="70" t="s">
        <v>81</v>
      </c>
      <c r="D678" s="57">
        <f>D685+D692+D699+D706</f>
        <v>656</v>
      </c>
      <c r="E678" s="57">
        <f>E685+E692+E699+E706</f>
        <v>0</v>
      </c>
      <c r="F678" s="57">
        <f>F685+F692+F699+F706</f>
        <v>0</v>
      </c>
      <c r="G678" s="57">
        <f>G685+G692+G699+G706</f>
        <v>0</v>
      </c>
      <c r="H678" s="57">
        <f>H685+H692+H699+H706</f>
        <v>0</v>
      </c>
      <c r="I678" s="57">
        <v>0</v>
      </c>
      <c r="J678" s="57">
        <v>0</v>
      </c>
      <c r="K678" s="57">
        <v>0</v>
      </c>
    </row>
    <row r="679" spans="1:11" ht="15">
      <c r="A679" s="212"/>
      <c r="B679" s="155" t="s">
        <v>104</v>
      </c>
      <c r="C679" s="56" t="s">
        <v>75</v>
      </c>
      <c r="D679" s="57">
        <f>D680+D682+D684+D685</f>
        <v>185408.1</v>
      </c>
      <c r="E679" s="57">
        <f>E680+E682+E684+E685</f>
        <v>193589.1</v>
      </c>
      <c r="F679" s="57">
        <f>F680+F682+F684+F685</f>
        <v>189539.1</v>
      </c>
      <c r="G679" s="57">
        <f>G680+G682+G684+G685</f>
        <v>184462</v>
      </c>
      <c r="H679" s="57">
        <f>H680+H682+H684+H685</f>
        <v>184462</v>
      </c>
      <c r="I679" s="55">
        <f>G679/D679*100</f>
        <v>99.4897202441533</v>
      </c>
      <c r="J679" s="55">
        <f>G679/E679*100</f>
        <v>95.28532339888972</v>
      </c>
      <c r="K679" s="55">
        <f>G679/F679*100</f>
        <v>97.32134425034201</v>
      </c>
    </row>
    <row r="680" spans="1:11" ht="30">
      <c r="A680" s="212"/>
      <c r="B680" s="156"/>
      <c r="C680" s="56" t="s">
        <v>76</v>
      </c>
      <c r="D680" s="57">
        <f>D729+D736+D778+D722+D757</f>
        <v>89819.6</v>
      </c>
      <c r="E680" s="57">
        <f>E729+E736+E778+E722+E757</f>
        <v>98656.6</v>
      </c>
      <c r="F680" s="57">
        <f>F729+F736+F778+F722+F757</f>
        <v>94606.6</v>
      </c>
      <c r="G680" s="57">
        <f>G729+G736+G778+G722+G757</f>
        <v>89632.3</v>
      </c>
      <c r="H680" s="57">
        <f>H729+H736+H778+H722+H757</f>
        <v>89632.3</v>
      </c>
      <c r="I680" s="62">
        <f>G680/D680*100</f>
        <v>99.7914709039007</v>
      </c>
      <c r="J680" s="62">
        <f>G680/E680*100</f>
        <v>90.85281674008631</v>
      </c>
      <c r="K680" s="62">
        <f>G680/F680*100</f>
        <v>94.74212158559762</v>
      </c>
    </row>
    <row r="681" spans="1:11" ht="75">
      <c r="A681" s="212"/>
      <c r="B681" s="156"/>
      <c r="C681" s="58" t="s">
        <v>77</v>
      </c>
      <c r="D681" s="57">
        <f>D779</f>
        <v>1429.5</v>
      </c>
      <c r="E681" s="57">
        <f>E779</f>
        <v>1429.5</v>
      </c>
      <c r="F681" s="57">
        <f>F779</f>
        <v>1429.5</v>
      </c>
      <c r="G681" s="57">
        <f>G779</f>
        <v>1427.5</v>
      </c>
      <c r="H681" s="57">
        <f>H779</f>
        <v>1427.5</v>
      </c>
      <c r="I681" s="62">
        <v>0</v>
      </c>
      <c r="J681" s="62">
        <v>0</v>
      </c>
      <c r="K681" s="62">
        <v>0</v>
      </c>
    </row>
    <row r="682" spans="1:11" ht="45">
      <c r="A682" s="212"/>
      <c r="B682" s="156"/>
      <c r="C682" s="56" t="s">
        <v>78</v>
      </c>
      <c r="D682" s="57">
        <f>D731+D780+D738</f>
        <v>94932.5</v>
      </c>
      <c r="E682" s="57">
        <f>E731+E780+E738</f>
        <v>94932.5</v>
      </c>
      <c r="F682" s="57">
        <f>F731+F780+F738</f>
        <v>94932.5</v>
      </c>
      <c r="G682" s="57">
        <f>G731+G780+G738</f>
        <v>94829.7</v>
      </c>
      <c r="H682" s="57">
        <f>H731+H780+H738</f>
        <v>94829.7</v>
      </c>
      <c r="I682" s="62">
        <f>G682/D682*100</f>
        <v>99.89171253258894</v>
      </c>
      <c r="J682" s="62">
        <f>G682/E682*100</f>
        <v>99.89171253258894</v>
      </c>
      <c r="K682" s="62">
        <f>G682/F682*100</f>
        <v>99.89171253258894</v>
      </c>
    </row>
    <row r="683" spans="1:11" ht="75">
      <c r="A683" s="212"/>
      <c r="B683" s="156"/>
      <c r="C683" s="58" t="s">
        <v>79</v>
      </c>
      <c r="D683" s="57">
        <f>D732+D781+D753</f>
        <v>134718.3</v>
      </c>
      <c r="E683" s="57">
        <f>E732+E781</f>
        <v>70042.5</v>
      </c>
      <c r="F683" s="57">
        <f>F732+F781</f>
        <v>70042.5</v>
      </c>
      <c r="G683" s="57">
        <f>G732+G781+G753</f>
        <v>92150.4</v>
      </c>
      <c r="H683" s="57">
        <f>H732+H781+H753</f>
        <v>94968.1</v>
      </c>
      <c r="I683" s="62">
        <f>G683/D683*100</f>
        <v>68.40228833053862</v>
      </c>
      <c r="J683" s="62">
        <f>G683/E683*100</f>
        <v>131.56355070135987</v>
      </c>
      <c r="K683" s="62">
        <f>G683/F683*100</f>
        <v>131.56355070135987</v>
      </c>
    </row>
    <row r="684" spans="1:11" ht="45">
      <c r="A684" s="212"/>
      <c r="B684" s="156"/>
      <c r="C684" s="56" t="s">
        <v>80</v>
      </c>
      <c r="D684" s="57">
        <f>D733+D782+D754</f>
        <v>0</v>
      </c>
      <c r="E684" s="57">
        <v>0</v>
      </c>
      <c r="F684" s="62">
        <v>0</v>
      </c>
      <c r="G684" s="62">
        <v>0</v>
      </c>
      <c r="H684" s="62">
        <v>0</v>
      </c>
      <c r="I684" s="62">
        <v>0</v>
      </c>
      <c r="J684" s="62">
        <v>0</v>
      </c>
      <c r="K684" s="62">
        <v>0</v>
      </c>
    </row>
    <row r="685" spans="1:11" ht="45">
      <c r="A685" s="212"/>
      <c r="B685" s="157"/>
      <c r="C685" s="56" t="s">
        <v>81</v>
      </c>
      <c r="D685" s="57">
        <f>D734+D783+D755</f>
        <v>656</v>
      </c>
      <c r="E685" s="57">
        <v>0</v>
      </c>
      <c r="F685" s="62">
        <v>0</v>
      </c>
      <c r="G685" s="62">
        <v>0</v>
      </c>
      <c r="H685" s="62">
        <v>0</v>
      </c>
      <c r="I685" s="62">
        <v>0</v>
      </c>
      <c r="J685" s="62">
        <v>0</v>
      </c>
      <c r="K685" s="62">
        <v>0</v>
      </c>
    </row>
    <row r="686" spans="1:11" ht="15">
      <c r="A686" s="212"/>
      <c r="B686" s="155" t="s">
        <v>86</v>
      </c>
      <c r="C686" s="56" t="s">
        <v>75</v>
      </c>
      <c r="D686" s="57">
        <f>D687+D689+D691+D692</f>
        <v>405927.1</v>
      </c>
      <c r="E686" s="57">
        <f>E687+E689+E691+E692</f>
        <v>412427.1</v>
      </c>
      <c r="F686" s="57">
        <f>F687+F689+F691+F692</f>
        <v>412427.1</v>
      </c>
      <c r="G686" s="57">
        <f>G687+G689+G691+G692</f>
        <v>166212.2</v>
      </c>
      <c r="H686" s="57">
        <f>H687+H689+H691+H692</f>
        <v>219250.99999999997</v>
      </c>
      <c r="I686" s="55">
        <f>G686/D686*100</f>
        <v>40.946317700887676</v>
      </c>
      <c r="J686" s="55">
        <f>G686/E686*100</f>
        <v>40.300988950532115</v>
      </c>
      <c r="K686" s="55">
        <f>G686/F686*100</f>
        <v>40.300988950532115</v>
      </c>
    </row>
    <row r="687" spans="1:11" ht="30">
      <c r="A687" s="212"/>
      <c r="B687" s="156"/>
      <c r="C687" s="56" t="s">
        <v>76</v>
      </c>
      <c r="D687" s="57">
        <f>D785+D743+D715+D764</f>
        <v>124187.6</v>
      </c>
      <c r="E687" s="57">
        <f>E785+E743+E715+E764</f>
        <v>130687.6</v>
      </c>
      <c r="F687" s="57">
        <f>F785+F743+F715+F764</f>
        <v>130687.6</v>
      </c>
      <c r="G687" s="57">
        <f>G785+G743+G715+G764</f>
        <v>40951.299999999996</v>
      </c>
      <c r="H687" s="57">
        <f>H785+H743+H715+H764</f>
        <v>49840.799999999996</v>
      </c>
      <c r="I687" s="62">
        <f>G687/D687*100</f>
        <v>32.97535341692729</v>
      </c>
      <c r="J687" s="62">
        <f>G687/E687*100</f>
        <v>31.33526057560166</v>
      </c>
      <c r="K687" s="62">
        <f>G687/F687*100</f>
        <v>31.33526057560166</v>
      </c>
    </row>
    <row r="688" spans="1:11" ht="75">
      <c r="A688" s="212"/>
      <c r="B688" s="156"/>
      <c r="C688" s="58" t="s">
        <v>77</v>
      </c>
      <c r="D688" s="57">
        <f>D687-30000</f>
        <v>94187.6</v>
      </c>
      <c r="E688" s="57">
        <f>E687-30000</f>
        <v>100687.6</v>
      </c>
      <c r="F688" s="57">
        <f>F687-30000</f>
        <v>100687.6</v>
      </c>
      <c r="G688" s="57">
        <f>G687</f>
        <v>40951.299999999996</v>
      </c>
      <c r="H688" s="57">
        <f>H687</f>
        <v>49840.799999999996</v>
      </c>
      <c r="I688" s="62">
        <f>G688/D688*100</f>
        <v>43.478440898801956</v>
      </c>
      <c r="J688" s="62">
        <f>G688/E688*100</f>
        <v>40.67164179104477</v>
      </c>
      <c r="K688" s="62">
        <f>G688/F688*100</f>
        <v>40.67164179104477</v>
      </c>
    </row>
    <row r="689" spans="1:11" ht="45">
      <c r="A689" s="212"/>
      <c r="B689" s="156"/>
      <c r="C689" s="56" t="s">
        <v>78</v>
      </c>
      <c r="D689" s="57">
        <f>D787+D745</f>
        <v>281739.5</v>
      </c>
      <c r="E689" s="57">
        <f>E787+E745</f>
        <v>281739.5</v>
      </c>
      <c r="F689" s="57">
        <f>F787+F745</f>
        <v>281739.5</v>
      </c>
      <c r="G689" s="57">
        <f>G787+G745</f>
        <v>125260.90000000001</v>
      </c>
      <c r="H689" s="57">
        <f>H787+H745</f>
        <v>169410.19999999998</v>
      </c>
      <c r="I689" s="62">
        <f>G689/D689*100</f>
        <v>44.45982902645884</v>
      </c>
      <c r="J689" s="62">
        <f>G689/E689*100</f>
        <v>44.45982902645884</v>
      </c>
      <c r="K689" s="62">
        <f>G689/F689*100</f>
        <v>44.45982902645884</v>
      </c>
    </row>
    <row r="690" spans="1:11" ht="75">
      <c r="A690" s="212"/>
      <c r="B690" s="156"/>
      <c r="C690" s="58" t="s">
        <v>79</v>
      </c>
      <c r="D690" s="57">
        <f>D689</f>
        <v>281739.5</v>
      </c>
      <c r="E690" s="57">
        <f>E689</f>
        <v>281739.5</v>
      </c>
      <c r="F690" s="57">
        <f>F689</f>
        <v>281739.5</v>
      </c>
      <c r="G690" s="57">
        <f>G689</f>
        <v>125260.90000000001</v>
      </c>
      <c r="H690" s="57">
        <f>H689</f>
        <v>169410.19999999998</v>
      </c>
      <c r="I690" s="62">
        <f>G690/D690*100</f>
        <v>44.45982902645884</v>
      </c>
      <c r="J690" s="62">
        <f>G690/E690*100</f>
        <v>44.45982902645884</v>
      </c>
      <c r="K690" s="62">
        <f>G690/F690*100</f>
        <v>44.45982902645884</v>
      </c>
    </row>
    <row r="691" spans="1:11" ht="45">
      <c r="A691" s="212"/>
      <c r="B691" s="156"/>
      <c r="C691" s="56" t="s">
        <v>80</v>
      </c>
      <c r="D691" s="57">
        <f>D789</f>
        <v>0</v>
      </c>
      <c r="E691" s="57">
        <v>0</v>
      </c>
      <c r="F691" s="62">
        <v>0</v>
      </c>
      <c r="G691" s="62">
        <v>0</v>
      </c>
      <c r="H691" s="62">
        <v>0</v>
      </c>
      <c r="I691" s="62">
        <v>0</v>
      </c>
      <c r="J691" s="62">
        <v>0</v>
      </c>
      <c r="K691" s="62">
        <v>0</v>
      </c>
    </row>
    <row r="692" spans="1:11" ht="45">
      <c r="A692" s="212"/>
      <c r="B692" s="157"/>
      <c r="C692" s="56" t="s">
        <v>81</v>
      </c>
      <c r="D692" s="57">
        <f>D790</f>
        <v>0</v>
      </c>
      <c r="E692" s="57">
        <v>0</v>
      </c>
      <c r="F692" s="62">
        <v>0</v>
      </c>
      <c r="G692" s="62">
        <v>0</v>
      </c>
      <c r="H692" s="62">
        <v>0</v>
      </c>
      <c r="I692" s="62">
        <v>0</v>
      </c>
      <c r="J692" s="62">
        <v>0</v>
      </c>
      <c r="K692" s="62">
        <v>0</v>
      </c>
    </row>
    <row r="693" spans="1:11" ht="15">
      <c r="A693" s="212"/>
      <c r="B693" s="208" t="s">
        <v>173</v>
      </c>
      <c r="C693" s="56" t="s">
        <v>75</v>
      </c>
      <c r="D693" s="57">
        <f>D694+D696+D698+D699</f>
        <v>0</v>
      </c>
      <c r="E693" s="57">
        <f>E694+E696+E698+E699</f>
        <v>0</v>
      </c>
      <c r="F693" s="57">
        <f>F694+F696+F698+F699</f>
        <v>0</v>
      </c>
      <c r="G693" s="57">
        <f>G694+G696+G698+G699</f>
        <v>0</v>
      </c>
      <c r="H693" s="57">
        <f>H694+H696+H698+H699</f>
        <v>0</v>
      </c>
      <c r="I693" s="55">
        <v>0</v>
      </c>
      <c r="J693" s="55">
        <v>0</v>
      </c>
      <c r="K693" s="55">
        <v>0</v>
      </c>
    </row>
    <row r="694" spans="1:11" ht="30">
      <c r="A694" s="212"/>
      <c r="B694" s="209"/>
      <c r="C694" s="56" t="s">
        <v>76</v>
      </c>
      <c r="D694" s="57">
        <v>0</v>
      </c>
      <c r="E694" s="57">
        <v>0</v>
      </c>
      <c r="F694" s="62">
        <v>0</v>
      </c>
      <c r="G694" s="62">
        <v>0</v>
      </c>
      <c r="H694" s="62">
        <v>0</v>
      </c>
      <c r="I694" s="62">
        <v>0</v>
      </c>
      <c r="J694" s="62">
        <v>0</v>
      </c>
      <c r="K694" s="62">
        <v>0</v>
      </c>
    </row>
    <row r="695" spans="1:11" ht="75">
      <c r="A695" s="212"/>
      <c r="B695" s="209"/>
      <c r="C695" s="58" t="s">
        <v>77</v>
      </c>
      <c r="D695" s="57">
        <v>0</v>
      </c>
      <c r="E695" s="57">
        <v>0</v>
      </c>
      <c r="F695" s="62">
        <v>0</v>
      </c>
      <c r="G695" s="62">
        <v>0</v>
      </c>
      <c r="H695" s="62">
        <v>0</v>
      </c>
      <c r="I695" s="62">
        <v>0</v>
      </c>
      <c r="J695" s="62">
        <v>0</v>
      </c>
      <c r="K695" s="55">
        <v>0</v>
      </c>
    </row>
    <row r="696" spans="1:11" ht="45">
      <c r="A696" s="212"/>
      <c r="B696" s="209"/>
      <c r="C696" s="56" t="s">
        <v>78</v>
      </c>
      <c r="D696" s="57">
        <v>0</v>
      </c>
      <c r="E696" s="57">
        <v>0</v>
      </c>
      <c r="F696" s="57">
        <v>0</v>
      </c>
      <c r="G696" s="57">
        <v>0</v>
      </c>
      <c r="H696" s="57">
        <v>0</v>
      </c>
      <c r="I696" s="57">
        <v>0</v>
      </c>
      <c r="J696" s="57">
        <v>0</v>
      </c>
      <c r="K696" s="57">
        <v>0</v>
      </c>
    </row>
    <row r="697" spans="1:11" ht="75">
      <c r="A697" s="212"/>
      <c r="B697" s="209"/>
      <c r="C697" s="58" t="s">
        <v>79</v>
      </c>
      <c r="D697" s="57">
        <v>0</v>
      </c>
      <c r="E697" s="57">
        <v>0</v>
      </c>
      <c r="F697" s="57">
        <v>0</v>
      </c>
      <c r="G697" s="57">
        <v>0</v>
      </c>
      <c r="H697" s="57">
        <v>0</v>
      </c>
      <c r="I697" s="57">
        <v>0</v>
      </c>
      <c r="J697" s="57">
        <v>0</v>
      </c>
      <c r="K697" s="57">
        <v>0</v>
      </c>
    </row>
    <row r="698" spans="1:11" ht="45">
      <c r="A698" s="212"/>
      <c r="B698" s="209"/>
      <c r="C698" s="56" t="s">
        <v>80</v>
      </c>
      <c r="D698" s="57">
        <f>D796</f>
        <v>0</v>
      </c>
      <c r="E698" s="57">
        <f>E796</f>
        <v>0</v>
      </c>
      <c r="F698" s="57">
        <f>F796</f>
        <v>0</v>
      </c>
      <c r="G698" s="57">
        <f>G796</f>
        <v>0</v>
      </c>
      <c r="H698" s="57">
        <f>H796</f>
        <v>0</v>
      </c>
      <c r="I698" s="57">
        <v>0</v>
      </c>
      <c r="J698" s="57">
        <v>0</v>
      </c>
      <c r="K698" s="57">
        <v>0</v>
      </c>
    </row>
    <row r="699" spans="1:11" ht="45">
      <c r="A699" s="212"/>
      <c r="B699" s="210"/>
      <c r="C699" s="56" t="s">
        <v>81</v>
      </c>
      <c r="D699" s="57">
        <v>0</v>
      </c>
      <c r="E699" s="57">
        <v>0</v>
      </c>
      <c r="F699" s="57">
        <v>0</v>
      </c>
      <c r="G699" s="57">
        <v>0</v>
      </c>
      <c r="H699" s="57">
        <v>0</v>
      </c>
      <c r="I699" s="57">
        <v>0</v>
      </c>
      <c r="J699" s="57">
        <v>0</v>
      </c>
      <c r="K699" s="62">
        <v>0</v>
      </c>
    </row>
    <row r="700" spans="1:11" ht="15">
      <c r="A700" s="212"/>
      <c r="B700" s="208" t="s">
        <v>88</v>
      </c>
      <c r="C700" s="56" t="s">
        <v>75</v>
      </c>
      <c r="D700" s="57">
        <f>D701+D703+D705+D706</f>
        <v>0</v>
      </c>
      <c r="E700" s="57">
        <f>E701+E703+E705+E706</f>
        <v>0</v>
      </c>
      <c r="F700" s="57">
        <f>F701+F703+F705+F706</f>
        <v>0</v>
      </c>
      <c r="G700" s="57">
        <f>G701+G703+G705+G706</f>
        <v>0</v>
      </c>
      <c r="H700" s="57">
        <f>H701+H703+H705+H706</f>
        <v>0</v>
      </c>
      <c r="I700" s="55">
        <v>0</v>
      </c>
      <c r="J700" s="55">
        <v>0</v>
      </c>
      <c r="K700" s="55">
        <v>0</v>
      </c>
    </row>
    <row r="701" spans="1:11" ht="30">
      <c r="A701" s="212"/>
      <c r="B701" s="209"/>
      <c r="C701" s="56" t="s">
        <v>76</v>
      </c>
      <c r="D701" s="57">
        <v>0</v>
      </c>
      <c r="E701" s="57">
        <v>0</v>
      </c>
      <c r="F701" s="62">
        <v>0</v>
      </c>
      <c r="G701" s="62">
        <v>0</v>
      </c>
      <c r="H701" s="62">
        <v>0</v>
      </c>
      <c r="I701" s="62">
        <v>0</v>
      </c>
      <c r="J701" s="62">
        <v>0</v>
      </c>
      <c r="K701" s="62">
        <v>0</v>
      </c>
    </row>
    <row r="702" spans="1:11" ht="75">
      <c r="A702" s="212"/>
      <c r="B702" s="209"/>
      <c r="C702" s="58" t="s">
        <v>77</v>
      </c>
      <c r="D702" s="57">
        <v>0</v>
      </c>
      <c r="E702" s="57">
        <v>0</v>
      </c>
      <c r="F702" s="62">
        <v>0</v>
      </c>
      <c r="G702" s="62">
        <v>0</v>
      </c>
      <c r="H702" s="62">
        <v>0</v>
      </c>
      <c r="I702" s="62">
        <v>0</v>
      </c>
      <c r="J702" s="62">
        <v>0</v>
      </c>
      <c r="K702" s="55">
        <v>0</v>
      </c>
    </row>
    <row r="703" spans="1:11" ht="45">
      <c r="A703" s="212"/>
      <c r="B703" s="209"/>
      <c r="C703" s="56" t="s">
        <v>78</v>
      </c>
      <c r="D703" s="57">
        <v>0</v>
      </c>
      <c r="E703" s="57">
        <v>0</v>
      </c>
      <c r="F703" s="57">
        <v>0</v>
      </c>
      <c r="G703" s="57">
        <v>0</v>
      </c>
      <c r="H703" s="57">
        <v>0</v>
      </c>
      <c r="I703" s="57">
        <v>0</v>
      </c>
      <c r="J703" s="57">
        <v>0</v>
      </c>
      <c r="K703" s="57">
        <v>0</v>
      </c>
    </row>
    <row r="704" spans="1:11" ht="75">
      <c r="A704" s="212"/>
      <c r="B704" s="209"/>
      <c r="C704" s="58" t="s">
        <v>79</v>
      </c>
      <c r="D704" s="57">
        <v>0</v>
      </c>
      <c r="E704" s="57">
        <v>0</v>
      </c>
      <c r="F704" s="57">
        <v>0</v>
      </c>
      <c r="G704" s="57">
        <v>0</v>
      </c>
      <c r="H704" s="57">
        <v>0</v>
      </c>
      <c r="I704" s="57">
        <v>0</v>
      </c>
      <c r="J704" s="57">
        <v>0</v>
      </c>
      <c r="K704" s="57">
        <v>0</v>
      </c>
    </row>
    <row r="705" spans="1:11" ht="45">
      <c r="A705" s="212"/>
      <c r="B705" s="209"/>
      <c r="C705" s="56" t="s">
        <v>80</v>
      </c>
      <c r="D705" s="57">
        <v>0</v>
      </c>
      <c r="E705" s="57">
        <v>0</v>
      </c>
      <c r="F705" s="57">
        <v>0</v>
      </c>
      <c r="G705" s="57">
        <v>0</v>
      </c>
      <c r="H705" s="57">
        <v>0</v>
      </c>
      <c r="I705" s="57">
        <v>0</v>
      </c>
      <c r="J705" s="57">
        <v>0</v>
      </c>
      <c r="K705" s="57">
        <v>0</v>
      </c>
    </row>
    <row r="706" spans="1:11" ht="45">
      <c r="A706" s="213"/>
      <c r="B706" s="210"/>
      <c r="C706" s="56" t="s">
        <v>81</v>
      </c>
      <c r="D706" s="57">
        <f>D741</f>
        <v>0</v>
      </c>
      <c r="E706" s="57">
        <f>E741</f>
        <v>0</v>
      </c>
      <c r="F706" s="57">
        <f>F741</f>
        <v>0</v>
      </c>
      <c r="G706" s="57">
        <f>G741</f>
        <v>0</v>
      </c>
      <c r="H706" s="57">
        <f>H741</f>
        <v>0</v>
      </c>
      <c r="I706" s="57">
        <v>0</v>
      </c>
      <c r="J706" s="57">
        <v>0</v>
      </c>
      <c r="K706" s="62">
        <v>0</v>
      </c>
    </row>
    <row r="707" spans="1:11" ht="15">
      <c r="A707" s="211" t="s">
        <v>174</v>
      </c>
      <c r="B707" s="208" t="s">
        <v>175</v>
      </c>
      <c r="C707" s="56" t="s">
        <v>75</v>
      </c>
      <c r="D707" s="57">
        <f>D708+D710+D712+D713</f>
        <v>88000</v>
      </c>
      <c r="E707" s="57">
        <f>E708+E710+E712+E713</f>
        <v>88000</v>
      </c>
      <c r="F707" s="57">
        <f>F708+F710+F712+F713</f>
        <v>88000</v>
      </c>
      <c r="G707" s="57">
        <f>G708+G710+G712+G713</f>
        <v>74395.4</v>
      </c>
      <c r="H707" s="57">
        <f>H708+H710+H712+H713</f>
        <v>79102.6</v>
      </c>
      <c r="I707" s="55">
        <f>G707/D707*100</f>
        <v>84.54022727272726</v>
      </c>
      <c r="J707" s="55">
        <f>G707/E707*100</f>
        <v>84.54022727272726</v>
      </c>
      <c r="K707" s="55">
        <f>G707/F707*100</f>
        <v>84.54022727272726</v>
      </c>
    </row>
    <row r="708" spans="1:11" ht="30">
      <c r="A708" s="212"/>
      <c r="B708" s="209"/>
      <c r="C708" s="56" t="s">
        <v>76</v>
      </c>
      <c r="D708" s="57">
        <f>D715+D722</f>
        <v>88000</v>
      </c>
      <c r="E708" s="57">
        <f>E715+E722</f>
        <v>88000</v>
      </c>
      <c r="F708" s="57">
        <f>F715+F722</f>
        <v>88000</v>
      </c>
      <c r="G708" s="57">
        <f>G715+G722</f>
        <v>74395.4</v>
      </c>
      <c r="H708" s="57">
        <f>H715+H722</f>
        <v>79102.6</v>
      </c>
      <c r="I708" s="62">
        <f>G708/D708*100</f>
        <v>84.54022727272726</v>
      </c>
      <c r="J708" s="62">
        <f>G708/E708*100</f>
        <v>84.54022727272726</v>
      </c>
      <c r="K708" s="62">
        <f>G708/F708*100</f>
        <v>84.54022727272726</v>
      </c>
    </row>
    <row r="709" spans="1:11" ht="75">
      <c r="A709" s="212"/>
      <c r="B709" s="209"/>
      <c r="C709" s="58" t="s">
        <v>77</v>
      </c>
      <c r="D709" s="57">
        <v>0</v>
      </c>
      <c r="E709" s="57">
        <v>0</v>
      </c>
      <c r="F709" s="62">
        <v>0</v>
      </c>
      <c r="G709" s="62">
        <v>0</v>
      </c>
      <c r="H709" s="62">
        <v>0</v>
      </c>
      <c r="I709" s="62">
        <v>0</v>
      </c>
      <c r="J709" s="62">
        <v>0</v>
      </c>
      <c r="K709" s="55">
        <v>0</v>
      </c>
    </row>
    <row r="710" spans="1:11" ht="45">
      <c r="A710" s="212"/>
      <c r="B710" s="209"/>
      <c r="C710" s="56" t="s">
        <v>78</v>
      </c>
      <c r="D710" s="57">
        <f>D717+D724</f>
        <v>0</v>
      </c>
      <c r="E710" s="57">
        <f>E717+E724</f>
        <v>0</v>
      </c>
      <c r="F710" s="57">
        <f>F717+F724</f>
        <v>0</v>
      </c>
      <c r="G710" s="57">
        <f>G717+G724</f>
        <v>0</v>
      </c>
      <c r="H710" s="57">
        <f>H717+H724</f>
        <v>0</v>
      </c>
      <c r="I710" s="57">
        <v>0</v>
      </c>
      <c r="J710" s="57">
        <v>0</v>
      </c>
      <c r="K710" s="57">
        <v>0</v>
      </c>
    </row>
    <row r="711" spans="1:11" ht="75">
      <c r="A711" s="212"/>
      <c r="B711" s="209"/>
      <c r="C711" s="58" t="s">
        <v>79</v>
      </c>
      <c r="D711" s="57">
        <v>0</v>
      </c>
      <c r="E711" s="57">
        <v>0</v>
      </c>
      <c r="F711" s="57">
        <v>0</v>
      </c>
      <c r="G711" s="57">
        <v>0</v>
      </c>
      <c r="H711" s="57">
        <v>0</v>
      </c>
      <c r="I711" s="57">
        <v>0</v>
      </c>
      <c r="J711" s="57">
        <v>0</v>
      </c>
      <c r="K711" s="57">
        <v>0</v>
      </c>
    </row>
    <row r="712" spans="1:11" ht="45">
      <c r="A712" s="212"/>
      <c r="B712" s="209"/>
      <c r="C712" s="56" t="s">
        <v>80</v>
      </c>
      <c r="D712" s="57">
        <f>D810</f>
        <v>0</v>
      </c>
      <c r="E712" s="57">
        <f>E810</f>
        <v>0</v>
      </c>
      <c r="F712" s="57">
        <f>F810</f>
        <v>0</v>
      </c>
      <c r="G712" s="57">
        <f>G810</f>
        <v>0</v>
      </c>
      <c r="H712" s="57">
        <f>H810</f>
        <v>0</v>
      </c>
      <c r="I712" s="57">
        <v>0</v>
      </c>
      <c r="J712" s="57">
        <v>0</v>
      </c>
      <c r="K712" s="57">
        <v>0</v>
      </c>
    </row>
    <row r="713" spans="1:11" ht="45">
      <c r="A713" s="213"/>
      <c r="B713" s="210"/>
      <c r="C713" s="56" t="s">
        <v>81</v>
      </c>
      <c r="D713" s="57">
        <v>0</v>
      </c>
      <c r="E713" s="57">
        <v>0</v>
      </c>
      <c r="F713" s="57">
        <v>0</v>
      </c>
      <c r="G713" s="57">
        <v>0</v>
      </c>
      <c r="H713" s="57">
        <v>0</v>
      </c>
      <c r="I713" s="57">
        <v>0</v>
      </c>
      <c r="J713" s="57">
        <v>0</v>
      </c>
      <c r="K713" s="62">
        <v>0</v>
      </c>
    </row>
    <row r="714" spans="1:11" ht="15">
      <c r="A714" s="211" t="s">
        <v>176</v>
      </c>
      <c r="B714" s="208" t="s">
        <v>86</v>
      </c>
      <c r="C714" s="56" t="s">
        <v>75</v>
      </c>
      <c r="D714" s="57">
        <f>D715+D717+D719+D720</f>
        <v>23300</v>
      </c>
      <c r="E714" s="57">
        <f>E715+E717+E719+E720</f>
        <v>23300</v>
      </c>
      <c r="F714" s="57">
        <f>F715+F717+F719+F720</f>
        <v>23300</v>
      </c>
      <c r="G714" s="57">
        <f>G715+G717+G719+G720</f>
        <v>9695.4</v>
      </c>
      <c r="H714" s="57">
        <f>H715+H717+H719+H720</f>
        <v>14402.6</v>
      </c>
      <c r="I714" s="55">
        <f>G714/D714*100</f>
        <v>41.61115879828326</v>
      </c>
      <c r="J714" s="55">
        <f>H714/E714*100</f>
        <v>61.813733905579404</v>
      </c>
      <c r="K714" s="55">
        <f>G714/F714*100</f>
        <v>41.61115879828326</v>
      </c>
    </row>
    <row r="715" spans="1:11" ht="30">
      <c r="A715" s="212"/>
      <c r="B715" s="209"/>
      <c r="C715" s="56" t="s">
        <v>76</v>
      </c>
      <c r="D715" s="57">
        <v>23300</v>
      </c>
      <c r="E715" s="57">
        <v>23300</v>
      </c>
      <c r="F715" s="57">
        <v>23300</v>
      </c>
      <c r="G715" s="62">
        <v>9695.4</v>
      </c>
      <c r="H715" s="62">
        <v>14402.6</v>
      </c>
      <c r="I715" s="55">
        <f>G715/D715*100</f>
        <v>41.61115879828326</v>
      </c>
      <c r="J715" s="55">
        <f>H715/E715*100</f>
        <v>61.813733905579404</v>
      </c>
      <c r="K715" s="55">
        <f>G715/F715*100</f>
        <v>41.61115879828326</v>
      </c>
    </row>
    <row r="716" spans="1:11" ht="75">
      <c r="A716" s="212"/>
      <c r="B716" s="209"/>
      <c r="C716" s="58" t="s">
        <v>77</v>
      </c>
      <c r="D716" s="57">
        <v>0</v>
      </c>
      <c r="E716" s="57">
        <v>0</v>
      </c>
      <c r="F716" s="62">
        <v>0</v>
      </c>
      <c r="G716" s="62">
        <v>0</v>
      </c>
      <c r="H716" s="62">
        <v>0</v>
      </c>
      <c r="I716" s="62">
        <v>0</v>
      </c>
      <c r="J716" s="62">
        <v>0</v>
      </c>
      <c r="K716" s="55">
        <v>0</v>
      </c>
    </row>
    <row r="717" spans="1:11" ht="45">
      <c r="A717" s="212"/>
      <c r="B717" s="209"/>
      <c r="C717" s="56" t="s">
        <v>78</v>
      </c>
      <c r="D717" s="57">
        <v>0</v>
      </c>
      <c r="E717" s="57">
        <v>0</v>
      </c>
      <c r="F717" s="57">
        <v>0</v>
      </c>
      <c r="G717" s="57">
        <v>0</v>
      </c>
      <c r="H717" s="57">
        <v>0</v>
      </c>
      <c r="I717" s="57">
        <v>0</v>
      </c>
      <c r="J717" s="57">
        <v>0</v>
      </c>
      <c r="K717" s="57">
        <v>0</v>
      </c>
    </row>
    <row r="718" spans="1:11" ht="75">
      <c r="A718" s="212"/>
      <c r="B718" s="209"/>
      <c r="C718" s="58" t="s">
        <v>79</v>
      </c>
      <c r="D718" s="57">
        <v>0</v>
      </c>
      <c r="E718" s="57">
        <v>0</v>
      </c>
      <c r="F718" s="57">
        <v>0</v>
      </c>
      <c r="G718" s="57">
        <v>0</v>
      </c>
      <c r="H718" s="57">
        <v>0</v>
      </c>
      <c r="I718" s="57">
        <v>0</v>
      </c>
      <c r="J718" s="57">
        <v>0</v>
      </c>
      <c r="K718" s="57">
        <v>0</v>
      </c>
    </row>
    <row r="719" spans="1:11" ht="45">
      <c r="A719" s="212"/>
      <c r="B719" s="209"/>
      <c r="C719" s="56" t="s">
        <v>80</v>
      </c>
      <c r="D719" s="57">
        <f>D817</f>
        <v>0</v>
      </c>
      <c r="E719" s="57">
        <f>E817</f>
        <v>0</v>
      </c>
      <c r="F719" s="57">
        <f>F817</f>
        <v>0</v>
      </c>
      <c r="G719" s="57">
        <f>G817</f>
        <v>0</v>
      </c>
      <c r="H719" s="57">
        <f>H817</f>
        <v>0</v>
      </c>
      <c r="I719" s="57">
        <v>0</v>
      </c>
      <c r="J719" s="57">
        <v>0</v>
      </c>
      <c r="K719" s="57">
        <v>0</v>
      </c>
    </row>
    <row r="720" spans="1:11" ht="45">
      <c r="A720" s="213"/>
      <c r="B720" s="210"/>
      <c r="C720" s="56" t="s">
        <v>81</v>
      </c>
      <c r="D720" s="57">
        <v>0</v>
      </c>
      <c r="E720" s="57">
        <v>0</v>
      </c>
      <c r="F720" s="57">
        <v>0</v>
      </c>
      <c r="G720" s="57">
        <v>0</v>
      </c>
      <c r="H720" s="57">
        <v>0</v>
      </c>
      <c r="I720" s="57">
        <v>0</v>
      </c>
      <c r="J720" s="57">
        <v>0</v>
      </c>
      <c r="K720" s="62">
        <v>0</v>
      </c>
    </row>
    <row r="721" spans="1:11" ht="15">
      <c r="A721" s="211" t="s">
        <v>177</v>
      </c>
      <c r="B721" s="208" t="s">
        <v>178</v>
      </c>
      <c r="C721" s="56" t="s">
        <v>75</v>
      </c>
      <c r="D721" s="57">
        <f>D722+D724+D726+D727</f>
        <v>64700</v>
      </c>
      <c r="E721" s="57">
        <f>E722+E724+E726+E727</f>
        <v>64700</v>
      </c>
      <c r="F721" s="57">
        <f>F722+F724+F726+F727</f>
        <v>64700</v>
      </c>
      <c r="G721" s="57">
        <f>G722+G724+G726+G727</f>
        <v>64700</v>
      </c>
      <c r="H721" s="57">
        <f>H722+H724+H726+H727</f>
        <v>64700</v>
      </c>
      <c r="I721" s="62">
        <f>G721/D721*100</f>
        <v>100</v>
      </c>
      <c r="J721" s="62">
        <f>G721/E721*100</f>
        <v>100</v>
      </c>
      <c r="K721" s="62">
        <f>G721/F721*100</f>
        <v>100</v>
      </c>
    </row>
    <row r="722" spans="1:11" ht="30">
      <c r="A722" s="212"/>
      <c r="B722" s="209"/>
      <c r="C722" s="56" t="s">
        <v>76</v>
      </c>
      <c r="D722" s="57">
        <v>64700</v>
      </c>
      <c r="E722" s="57">
        <v>64700</v>
      </c>
      <c r="F722" s="57">
        <v>64700</v>
      </c>
      <c r="G722" s="62">
        <v>64700</v>
      </c>
      <c r="H722" s="62">
        <v>64700</v>
      </c>
      <c r="I722" s="62">
        <f>G722/D722*100</f>
        <v>100</v>
      </c>
      <c r="J722" s="62">
        <f>G722/E722*100</f>
        <v>100</v>
      </c>
      <c r="K722" s="62">
        <f>G722/F722*100</f>
        <v>100</v>
      </c>
    </row>
    <row r="723" spans="1:11" ht="75">
      <c r="A723" s="212"/>
      <c r="B723" s="209"/>
      <c r="C723" s="58" t="s">
        <v>77</v>
      </c>
      <c r="D723" s="57">
        <v>0</v>
      </c>
      <c r="E723" s="57">
        <v>0</v>
      </c>
      <c r="F723" s="62">
        <v>0</v>
      </c>
      <c r="G723" s="62">
        <v>0</v>
      </c>
      <c r="H723" s="62">
        <v>0</v>
      </c>
      <c r="I723" s="62">
        <v>0</v>
      </c>
      <c r="J723" s="62">
        <v>0</v>
      </c>
      <c r="K723" s="55">
        <v>0</v>
      </c>
    </row>
    <row r="724" spans="1:11" ht="45">
      <c r="A724" s="212"/>
      <c r="B724" s="209"/>
      <c r="C724" s="56" t="s">
        <v>78</v>
      </c>
      <c r="D724" s="57">
        <v>0</v>
      </c>
      <c r="E724" s="57">
        <v>0</v>
      </c>
      <c r="F724" s="57">
        <v>0</v>
      </c>
      <c r="G724" s="57">
        <v>0</v>
      </c>
      <c r="H724" s="57">
        <v>0</v>
      </c>
      <c r="I724" s="57">
        <v>0</v>
      </c>
      <c r="J724" s="57">
        <v>0</v>
      </c>
      <c r="K724" s="57">
        <v>0</v>
      </c>
    </row>
    <row r="725" spans="1:11" ht="75">
      <c r="A725" s="212"/>
      <c r="B725" s="209"/>
      <c r="C725" s="58" t="s">
        <v>79</v>
      </c>
      <c r="D725" s="57">
        <v>0</v>
      </c>
      <c r="E725" s="57">
        <v>0</v>
      </c>
      <c r="F725" s="57">
        <v>0</v>
      </c>
      <c r="G725" s="57">
        <v>0</v>
      </c>
      <c r="H725" s="57">
        <v>0</v>
      </c>
      <c r="I725" s="57">
        <v>0</v>
      </c>
      <c r="J725" s="57">
        <v>0</v>
      </c>
      <c r="K725" s="57">
        <v>0</v>
      </c>
    </row>
    <row r="726" spans="1:11" ht="45">
      <c r="A726" s="212"/>
      <c r="B726" s="209"/>
      <c r="C726" s="56" t="s">
        <v>80</v>
      </c>
      <c r="D726" s="57">
        <f>D824</f>
        <v>0</v>
      </c>
      <c r="E726" s="57">
        <f>E824</f>
        <v>0</v>
      </c>
      <c r="F726" s="57">
        <f>F824</f>
        <v>0</v>
      </c>
      <c r="G726" s="57">
        <f>G824</f>
        <v>0</v>
      </c>
      <c r="H726" s="57">
        <f>H824</f>
        <v>0</v>
      </c>
      <c r="I726" s="57" t="e">
        <f>G726/D726*100</f>
        <v>#DIV/0!</v>
      </c>
      <c r="J726" s="57">
        <v>0</v>
      </c>
      <c r="K726" s="57">
        <v>0</v>
      </c>
    </row>
    <row r="727" spans="1:11" ht="45">
      <c r="A727" s="213"/>
      <c r="B727" s="210"/>
      <c r="C727" s="56" t="s">
        <v>81</v>
      </c>
      <c r="D727" s="57">
        <v>0</v>
      </c>
      <c r="E727" s="57">
        <v>0</v>
      </c>
      <c r="F727" s="57">
        <v>0</v>
      </c>
      <c r="G727" s="57">
        <v>0</v>
      </c>
      <c r="H727" s="57">
        <v>0</v>
      </c>
      <c r="I727" s="57">
        <v>0</v>
      </c>
      <c r="J727" s="57">
        <v>0</v>
      </c>
      <c r="K727" s="62">
        <v>0</v>
      </c>
    </row>
    <row r="728" spans="1:11" ht="15">
      <c r="A728" s="214" t="s">
        <v>179</v>
      </c>
      <c r="B728" s="208" t="s">
        <v>178</v>
      </c>
      <c r="C728" s="56" t="s">
        <v>75</v>
      </c>
      <c r="D728" s="57">
        <f>D729+D731+D733+D734</f>
        <v>23036.1</v>
      </c>
      <c r="E728" s="57">
        <f>E729+E731+E733+E734</f>
        <v>26073.1</v>
      </c>
      <c r="F728" s="57">
        <f>F729+F731+F733+F734</f>
        <v>26023.1</v>
      </c>
      <c r="G728" s="57">
        <f>G729+G731+G733+G734</f>
        <v>22194.8</v>
      </c>
      <c r="H728" s="57">
        <f>H729+H731+H733+H734</f>
        <v>22194.8</v>
      </c>
      <c r="I728" s="55">
        <f>G728/D728*100</f>
        <v>96.34790611257984</v>
      </c>
      <c r="J728" s="55">
        <f>G728/E728*100</f>
        <v>85.12528237915706</v>
      </c>
      <c r="K728" s="55">
        <f>G728/F728*100</f>
        <v>85.28883953103204</v>
      </c>
    </row>
    <row r="729" spans="1:11" ht="30">
      <c r="A729" s="215"/>
      <c r="B729" s="209"/>
      <c r="C729" s="56" t="s">
        <v>76</v>
      </c>
      <c r="D729" s="57">
        <v>22380.1</v>
      </c>
      <c r="E729" s="57">
        <v>25417.1</v>
      </c>
      <c r="F729" s="57">
        <v>25367.1</v>
      </c>
      <c r="G729" s="57">
        <v>22194.8</v>
      </c>
      <c r="H729" s="57">
        <v>22194.8</v>
      </c>
      <c r="I729" s="62">
        <f>G729/D729*100</f>
        <v>99.17203229654918</v>
      </c>
      <c r="J729" s="62">
        <f>G729/E729*100</f>
        <v>87.3223145048019</v>
      </c>
      <c r="K729" s="62">
        <f>G729/F729*100</f>
        <v>87.49443176397776</v>
      </c>
    </row>
    <row r="730" spans="1:11" ht="75">
      <c r="A730" s="215"/>
      <c r="B730" s="209"/>
      <c r="C730" s="58" t="s">
        <v>77</v>
      </c>
      <c r="D730" s="57">
        <v>0</v>
      </c>
      <c r="E730" s="57">
        <v>0</v>
      </c>
      <c r="F730" s="62">
        <v>0</v>
      </c>
      <c r="G730" s="62">
        <v>0</v>
      </c>
      <c r="H730" s="62">
        <v>0</v>
      </c>
      <c r="I730" s="62">
        <v>0</v>
      </c>
      <c r="J730" s="62">
        <v>0</v>
      </c>
      <c r="K730" s="62">
        <v>0</v>
      </c>
    </row>
    <row r="731" spans="1:11" ht="45">
      <c r="A731" s="215"/>
      <c r="B731" s="209"/>
      <c r="C731" s="56" t="s">
        <v>78</v>
      </c>
      <c r="D731" s="57">
        <v>0</v>
      </c>
      <c r="E731" s="57">
        <v>0</v>
      </c>
      <c r="F731" s="62">
        <v>0</v>
      </c>
      <c r="G731" s="62">
        <v>0</v>
      </c>
      <c r="H731" s="62">
        <v>0</v>
      </c>
      <c r="I731" s="62">
        <v>0</v>
      </c>
      <c r="J731" s="62">
        <v>0</v>
      </c>
      <c r="K731" s="62">
        <v>0</v>
      </c>
    </row>
    <row r="732" spans="1:11" ht="75">
      <c r="A732" s="215"/>
      <c r="B732" s="209"/>
      <c r="C732" s="58" t="s">
        <v>79</v>
      </c>
      <c r="D732" s="57">
        <v>0</v>
      </c>
      <c r="E732" s="57">
        <v>0</v>
      </c>
      <c r="F732" s="57">
        <v>0</v>
      </c>
      <c r="G732" s="57">
        <v>0</v>
      </c>
      <c r="H732" s="57">
        <v>0</v>
      </c>
      <c r="I732" s="57">
        <v>0</v>
      </c>
      <c r="J732" s="57">
        <v>0</v>
      </c>
      <c r="K732" s="57">
        <v>0</v>
      </c>
    </row>
    <row r="733" spans="1:11" ht="45">
      <c r="A733" s="215"/>
      <c r="B733" s="209"/>
      <c r="C733" s="56" t="s">
        <v>80</v>
      </c>
      <c r="D733" s="57">
        <v>0</v>
      </c>
      <c r="E733" s="57">
        <v>0</v>
      </c>
      <c r="F733" s="62">
        <v>0</v>
      </c>
      <c r="G733" s="62">
        <v>0</v>
      </c>
      <c r="H733" s="62">
        <v>0</v>
      </c>
      <c r="I733" s="62">
        <v>0</v>
      </c>
      <c r="J733" s="62">
        <v>0</v>
      </c>
      <c r="K733" s="62">
        <v>0</v>
      </c>
    </row>
    <row r="734" spans="1:11" ht="45">
      <c r="A734" s="216"/>
      <c r="B734" s="210"/>
      <c r="C734" s="56" t="s">
        <v>81</v>
      </c>
      <c r="D734" s="57">
        <v>656</v>
      </c>
      <c r="E734" s="57">
        <v>656</v>
      </c>
      <c r="F734" s="62">
        <v>656</v>
      </c>
      <c r="G734" s="62">
        <v>0</v>
      </c>
      <c r="H734" s="62">
        <v>0</v>
      </c>
      <c r="I734" s="62">
        <v>0</v>
      </c>
      <c r="J734" s="62">
        <v>0</v>
      </c>
      <c r="K734" s="62">
        <v>0</v>
      </c>
    </row>
    <row r="735" spans="1:11" ht="15">
      <c r="A735" s="217" t="s">
        <v>180</v>
      </c>
      <c r="B735" s="218" t="s">
        <v>181</v>
      </c>
      <c r="C735" s="56" t="s">
        <v>75</v>
      </c>
      <c r="D735" s="57">
        <f>D736+D738+D740+D741</f>
        <v>26200</v>
      </c>
      <c r="E735" s="57">
        <f>E736+E738+E740+E741</f>
        <v>26200</v>
      </c>
      <c r="F735" s="57">
        <f>F736+F738+F740+F741</f>
        <v>26200</v>
      </c>
      <c r="G735" s="57">
        <f>G736+G738+G740+G741</f>
        <v>26200</v>
      </c>
      <c r="H735" s="57">
        <f>H736+H738+H740+H741</f>
        <v>26200</v>
      </c>
      <c r="I735" s="55">
        <f>G735/D735*100</f>
        <v>100</v>
      </c>
      <c r="J735" s="55">
        <f>G735/E735*100</f>
        <v>100</v>
      </c>
      <c r="K735" s="55">
        <f>G735/F735*100</f>
        <v>100</v>
      </c>
    </row>
    <row r="736" spans="1:11" s="41" customFormat="1" ht="30">
      <c r="A736" s="144"/>
      <c r="B736" s="218"/>
      <c r="C736" s="56" t="s">
        <v>76</v>
      </c>
      <c r="D736" s="57">
        <v>1310</v>
      </c>
      <c r="E736" s="57">
        <v>1310</v>
      </c>
      <c r="F736" s="57">
        <v>1310</v>
      </c>
      <c r="G736" s="57">
        <v>1310</v>
      </c>
      <c r="H736" s="57">
        <v>1310</v>
      </c>
      <c r="I736" s="62">
        <f>G736/D736*100</f>
        <v>100</v>
      </c>
      <c r="J736" s="55">
        <f>G736/E736*100</f>
        <v>100</v>
      </c>
      <c r="K736" s="55">
        <f>G736/F736*100</f>
        <v>100</v>
      </c>
    </row>
    <row r="737" spans="1:11" s="41" customFormat="1" ht="75">
      <c r="A737" s="144"/>
      <c r="B737" s="218"/>
      <c r="C737" s="71" t="s">
        <v>77</v>
      </c>
      <c r="D737" s="57">
        <f>D736</f>
        <v>1310</v>
      </c>
      <c r="E737" s="57">
        <f>E736</f>
        <v>1310</v>
      </c>
      <c r="F737" s="57">
        <f>F736</f>
        <v>1310</v>
      </c>
      <c r="G737" s="57">
        <f>G736</f>
        <v>1310</v>
      </c>
      <c r="H737" s="57">
        <f>H736</f>
        <v>1310</v>
      </c>
      <c r="I737" s="62">
        <v>0</v>
      </c>
      <c r="J737" s="62">
        <v>0</v>
      </c>
      <c r="K737" s="62">
        <v>0</v>
      </c>
    </row>
    <row r="738" spans="1:11" s="41" customFormat="1" ht="45">
      <c r="A738" s="144"/>
      <c r="B738" s="218"/>
      <c r="C738" s="56" t="s">
        <v>78</v>
      </c>
      <c r="D738" s="57">
        <v>24890</v>
      </c>
      <c r="E738" s="57">
        <v>24890</v>
      </c>
      <c r="F738" s="57">
        <v>24890</v>
      </c>
      <c r="G738" s="57">
        <v>24890</v>
      </c>
      <c r="H738" s="57">
        <v>24890</v>
      </c>
      <c r="I738" s="62">
        <v>0</v>
      </c>
      <c r="J738" s="62">
        <v>0</v>
      </c>
      <c r="K738" s="62">
        <v>0</v>
      </c>
    </row>
    <row r="739" spans="1:11" s="41" customFormat="1" ht="75">
      <c r="A739" s="144"/>
      <c r="B739" s="218"/>
      <c r="C739" s="71" t="s">
        <v>79</v>
      </c>
      <c r="D739" s="57">
        <f>D738</f>
        <v>24890</v>
      </c>
      <c r="E739" s="57">
        <f>E738</f>
        <v>24890</v>
      </c>
      <c r="F739" s="57">
        <f>F738</f>
        <v>24890</v>
      </c>
      <c r="G739" s="57">
        <f>G738</f>
        <v>24890</v>
      </c>
      <c r="H739" s="57">
        <f>H738</f>
        <v>24890</v>
      </c>
      <c r="I739" s="62">
        <v>0</v>
      </c>
      <c r="J739" s="62">
        <v>0</v>
      </c>
      <c r="K739" s="62">
        <v>0</v>
      </c>
    </row>
    <row r="740" spans="1:11" s="41" customFormat="1" ht="45">
      <c r="A740" s="144"/>
      <c r="B740" s="218"/>
      <c r="C740" s="56" t="s">
        <v>80</v>
      </c>
      <c r="D740" s="57">
        <v>0</v>
      </c>
      <c r="E740" s="57">
        <v>0</v>
      </c>
      <c r="F740" s="62">
        <v>0</v>
      </c>
      <c r="G740" s="62">
        <v>0</v>
      </c>
      <c r="H740" s="62">
        <v>0</v>
      </c>
      <c r="I740" s="62">
        <v>0</v>
      </c>
      <c r="J740" s="62">
        <v>0</v>
      </c>
      <c r="K740" s="62">
        <v>0</v>
      </c>
    </row>
    <row r="741" spans="1:11" s="41" customFormat="1" ht="45">
      <c r="A741" s="145"/>
      <c r="B741" s="218"/>
      <c r="C741" s="56" t="s">
        <v>81</v>
      </c>
      <c r="D741" s="57">
        <v>0</v>
      </c>
      <c r="E741" s="57">
        <v>0</v>
      </c>
      <c r="F741" s="62">
        <v>0</v>
      </c>
      <c r="G741" s="62">
        <v>0</v>
      </c>
      <c r="H741" s="62">
        <v>0</v>
      </c>
      <c r="I741" s="62">
        <v>0</v>
      </c>
      <c r="J741" s="62">
        <v>0</v>
      </c>
      <c r="K741" s="62">
        <v>0</v>
      </c>
    </row>
    <row r="742" spans="1:11" s="41" customFormat="1" ht="15">
      <c r="A742" s="217" t="s">
        <v>182</v>
      </c>
      <c r="B742" s="218" t="s">
        <v>86</v>
      </c>
      <c r="C742" s="56" t="s">
        <v>75</v>
      </c>
      <c r="D742" s="57">
        <f>D743+D745+D747+D748</f>
        <v>73827.40000000001</v>
      </c>
      <c r="E742" s="57">
        <f>E743+E745+E747+E748</f>
        <v>73827.40000000001</v>
      </c>
      <c r="F742" s="57">
        <f>F743+F745+F747+F748</f>
        <v>73827.40000000001</v>
      </c>
      <c r="G742" s="57">
        <f>G743+G745+G747+G748</f>
        <v>25353.5</v>
      </c>
      <c r="H742" s="57">
        <f>H743+H745+H747+H748</f>
        <v>28569.9</v>
      </c>
      <c r="I742" s="55">
        <f>G742/D742*100</f>
        <v>34.34158591525639</v>
      </c>
      <c r="J742" s="55">
        <f>G742/E742*100</f>
        <v>34.34158591525639</v>
      </c>
      <c r="K742" s="55">
        <f>G742/F742*100</f>
        <v>34.34158591525639</v>
      </c>
    </row>
    <row r="743" spans="1:11" s="41" customFormat="1" ht="30">
      <c r="A743" s="144"/>
      <c r="B743" s="218"/>
      <c r="C743" s="56" t="s">
        <v>76</v>
      </c>
      <c r="D743" s="57">
        <f>D750</f>
        <v>9151.6</v>
      </c>
      <c r="E743" s="57">
        <f>E750</f>
        <v>9151.6</v>
      </c>
      <c r="F743" s="57">
        <f>F750</f>
        <v>9151.6</v>
      </c>
      <c r="G743" s="57">
        <f>G750</f>
        <v>3142.8</v>
      </c>
      <c r="H743" s="57">
        <f>H750</f>
        <v>3541.5</v>
      </c>
      <c r="I743" s="55">
        <f>G743/D743*100</f>
        <v>34.34153590628961</v>
      </c>
      <c r="J743" s="55">
        <f>G743/E743*100</f>
        <v>34.34153590628961</v>
      </c>
      <c r="K743" s="55">
        <f>G743/F743*100</f>
        <v>34.34153590628961</v>
      </c>
    </row>
    <row r="744" spans="1:11" s="41" customFormat="1" ht="75">
      <c r="A744" s="144"/>
      <c r="B744" s="218"/>
      <c r="C744" s="71" t="s">
        <v>77</v>
      </c>
      <c r="D744" s="57">
        <f>D743</f>
        <v>9151.6</v>
      </c>
      <c r="E744" s="57">
        <f>E743</f>
        <v>9151.6</v>
      </c>
      <c r="F744" s="57">
        <f>F743</f>
        <v>9151.6</v>
      </c>
      <c r="G744" s="57">
        <f>G743</f>
        <v>3142.8</v>
      </c>
      <c r="H744" s="57">
        <f>H743</f>
        <v>3541.5</v>
      </c>
      <c r="I744" s="55">
        <f>G744/D744*100</f>
        <v>34.34153590628961</v>
      </c>
      <c r="J744" s="55">
        <f>G744/E744*100</f>
        <v>34.34153590628961</v>
      </c>
      <c r="K744" s="55">
        <f>G744/F744*100</f>
        <v>34.34153590628961</v>
      </c>
    </row>
    <row r="745" spans="1:11" s="41" customFormat="1" ht="45">
      <c r="A745" s="144"/>
      <c r="B745" s="218"/>
      <c r="C745" s="56" t="s">
        <v>78</v>
      </c>
      <c r="D745" s="57">
        <f>D752</f>
        <v>64675.8</v>
      </c>
      <c r="E745" s="57">
        <f>E752</f>
        <v>64675.8</v>
      </c>
      <c r="F745" s="57">
        <f>F752</f>
        <v>64675.8</v>
      </c>
      <c r="G745" s="57">
        <f>G752</f>
        <v>22210.7</v>
      </c>
      <c r="H745" s="57">
        <f>H752</f>
        <v>25028.4</v>
      </c>
      <c r="I745" s="55">
        <f>G745/D745*100</f>
        <v>34.34159299150532</v>
      </c>
      <c r="J745" s="55">
        <f>G745/E745*100</f>
        <v>34.34159299150532</v>
      </c>
      <c r="K745" s="55">
        <f>G745/F745*100</f>
        <v>34.34159299150532</v>
      </c>
    </row>
    <row r="746" spans="1:11" s="41" customFormat="1" ht="75">
      <c r="A746" s="144"/>
      <c r="B746" s="218"/>
      <c r="C746" s="71" t="s">
        <v>79</v>
      </c>
      <c r="D746" s="57">
        <f>D745</f>
        <v>64675.8</v>
      </c>
      <c r="E746" s="57">
        <f>E745</f>
        <v>64675.8</v>
      </c>
      <c r="F746" s="57">
        <f>F745</f>
        <v>64675.8</v>
      </c>
      <c r="G746" s="57">
        <f>G745</f>
        <v>22210.7</v>
      </c>
      <c r="H746" s="57">
        <f>H745</f>
        <v>25028.4</v>
      </c>
      <c r="I746" s="55">
        <f>G746/D746*100</f>
        <v>34.34159299150532</v>
      </c>
      <c r="J746" s="55">
        <f>G746/E746*100</f>
        <v>34.34159299150532</v>
      </c>
      <c r="K746" s="55">
        <f>G746/F746*100</f>
        <v>34.34159299150532</v>
      </c>
    </row>
    <row r="747" spans="1:11" s="41" customFormat="1" ht="45">
      <c r="A747" s="144"/>
      <c r="B747" s="218"/>
      <c r="C747" s="56" t="s">
        <v>80</v>
      </c>
      <c r="D747" s="57">
        <v>0</v>
      </c>
      <c r="E747" s="57">
        <v>0</v>
      </c>
      <c r="F747" s="62">
        <v>0</v>
      </c>
      <c r="G747" s="62">
        <v>0</v>
      </c>
      <c r="H747" s="62">
        <v>0</v>
      </c>
      <c r="I747" s="62">
        <v>0</v>
      </c>
      <c r="J747" s="62">
        <v>0</v>
      </c>
      <c r="K747" s="62">
        <v>0</v>
      </c>
    </row>
    <row r="748" spans="1:11" s="41" customFormat="1" ht="45">
      <c r="A748" s="145"/>
      <c r="B748" s="218"/>
      <c r="C748" s="56" t="s">
        <v>81</v>
      </c>
      <c r="D748" s="57">
        <v>0</v>
      </c>
      <c r="E748" s="57">
        <v>0</v>
      </c>
      <c r="F748" s="62">
        <v>0</v>
      </c>
      <c r="G748" s="62">
        <v>0</v>
      </c>
      <c r="H748" s="62">
        <v>0</v>
      </c>
      <c r="I748" s="62">
        <v>0</v>
      </c>
      <c r="J748" s="62">
        <v>0</v>
      </c>
      <c r="K748" s="62">
        <v>0</v>
      </c>
    </row>
    <row r="749" spans="1:11" ht="15">
      <c r="A749" s="217" t="s">
        <v>183</v>
      </c>
      <c r="B749" s="218" t="s">
        <v>86</v>
      </c>
      <c r="C749" s="56" t="s">
        <v>75</v>
      </c>
      <c r="D749" s="57">
        <f>D750+D752+D754+D755</f>
        <v>73827.40000000001</v>
      </c>
      <c r="E749" s="57">
        <f>E750+E752+E754+E755</f>
        <v>73827.40000000001</v>
      </c>
      <c r="F749" s="57">
        <f>F750+F752+F754+F755</f>
        <v>73827.40000000001</v>
      </c>
      <c r="G749" s="57">
        <f>G750+G752+G754+G755</f>
        <v>25353.5</v>
      </c>
      <c r="H749" s="57">
        <f>H750+H752+H754+H755</f>
        <v>28569.9</v>
      </c>
      <c r="I749" s="55">
        <f>G749/D749*100</f>
        <v>34.34158591525639</v>
      </c>
      <c r="J749" s="55">
        <f>G749/E749*100</f>
        <v>34.34158591525639</v>
      </c>
      <c r="K749" s="55">
        <f>G749/F749*100</f>
        <v>34.34158591525639</v>
      </c>
    </row>
    <row r="750" spans="1:11" s="41" customFormat="1" ht="30">
      <c r="A750" s="144"/>
      <c r="B750" s="218"/>
      <c r="C750" s="56" t="s">
        <v>76</v>
      </c>
      <c r="D750" s="57">
        <v>9151.6</v>
      </c>
      <c r="E750" s="57">
        <v>9151.6</v>
      </c>
      <c r="F750" s="57">
        <v>9151.6</v>
      </c>
      <c r="G750" s="57">
        <v>3142.8</v>
      </c>
      <c r="H750" s="57">
        <v>3541.5</v>
      </c>
      <c r="I750" s="55">
        <f>G750/D750*100</f>
        <v>34.34153590628961</v>
      </c>
      <c r="J750" s="55">
        <f>G750/E750*100</f>
        <v>34.34153590628961</v>
      </c>
      <c r="K750" s="55">
        <f>G750/F750*100</f>
        <v>34.34153590628961</v>
      </c>
    </row>
    <row r="751" spans="1:11" s="41" customFormat="1" ht="75">
      <c r="A751" s="144"/>
      <c r="B751" s="218"/>
      <c r="C751" s="71" t="s">
        <v>77</v>
      </c>
      <c r="D751" s="57">
        <f>D750</f>
        <v>9151.6</v>
      </c>
      <c r="E751" s="57">
        <f>E750</f>
        <v>9151.6</v>
      </c>
      <c r="F751" s="57">
        <f>F750</f>
        <v>9151.6</v>
      </c>
      <c r="G751" s="57">
        <f>G750</f>
        <v>3142.8</v>
      </c>
      <c r="H751" s="57">
        <f>H750</f>
        <v>3541.5</v>
      </c>
      <c r="I751" s="55">
        <f>G751/D751*100</f>
        <v>34.34153590628961</v>
      </c>
      <c r="J751" s="55">
        <f>G751/E751*100</f>
        <v>34.34153590628961</v>
      </c>
      <c r="K751" s="55">
        <f>G751/F751*100</f>
        <v>34.34153590628961</v>
      </c>
    </row>
    <row r="752" spans="1:11" s="41" customFormat="1" ht="45">
      <c r="A752" s="144"/>
      <c r="B752" s="218"/>
      <c r="C752" s="56" t="s">
        <v>78</v>
      </c>
      <c r="D752" s="57">
        <v>64675.8</v>
      </c>
      <c r="E752" s="57">
        <v>64675.8</v>
      </c>
      <c r="F752" s="57">
        <v>64675.8</v>
      </c>
      <c r="G752" s="62">
        <v>22210.7</v>
      </c>
      <c r="H752" s="62">
        <v>25028.4</v>
      </c>
      <c r="I752" s="55">
        <f>G752/D752*100</f>
        <v>34.34159299150532</v>
      </c>
      <c r="J752" s="55">
        <f>G752/E752*100</f>
        <v>34.34159299150532</v>
      </c>
      <c r="K752" s="55">
        <f>G752/F752*100</f>
        <v>34.34159299150532</v>
      </c>
    </row>
    <row r="753" spans="1:11" s="41" customFormat="1" ht="75">
      <c r="A753" s="144"/>
      <c r="B753" s="218"/>
      <c r="C753" s="71" t="s">
        <v>79</v>
      </c>
      <c r="D753" s="57">
        <f>D752</f>
        <v>64675.8</v>
      </c>
      <c r="E753" s="57">
        <f>E752</f>
        <v>64675.8</v>
      </c>
      <c r="F753" s="57">
        <f>F752</f>
        <v>64675.8</v>
      </c>
      <c r="G753" s="57">
        <f>G752</f>
        <v>22210.7</v>
      </c>
      <c r="H753" s="57">
        <f>H752</f>
        <v>25028.4</v>
      </c>
      <c r="I753" s="55">
        <f>G753/D753*100</f>
        <v>34.34159299150532</v>
      </c>
      <c r="J753" s="55">
        <f>G753/E753*100</f>
        <v>34.34159299150532</v>
      </c>
      <c r="K753" s="55">
        <f>G753/F753*100</f>
        <v>34.34159299150532</v>
      </c>
    </row>
    <row r="754" spans="1:11" s="41" customFormat="1" ht="45">
      <c r="A754" s="144"/>
      <c r="B754" s="218"/>
      <c r="C754" s="56" t="s">
        <v>80</v>
      </c>
      <c r="D754" s="57">
        <v>0</v>
      </c>
      <c r="E754" s="57">
        <v>0</v>
      </c>
      <c r="F754" s="62">
        <v>0</v>
      </c>
      <c r="G754" s="62">
        <v>0</v>
      </c>
      <c r="H754" s="62">
        <v>0</v>
      </c>
      <c r="I754" s="55">
        <v>0</v>
      </c>
      <c r="J754" s="62">
        <v>0</v>
      </c>
      <c r="K754" s="62">
        <v>0</v>
      </c>
    </row>
    <row r="755" spans="1:11" s="41" customFormat="1" ht="45">
      <c r="A755" s="145"/>
      <c r="B755" s="218"/>
      <c r="C755" s="56" t="s">
        <v>81</v>
      </c>
      <c r="D755" s="57">
        <v>0</v>
      </c>
      <c r="E755" s="57">
        <v>0</v>
      </c>
      <c r="F755" s="62">
        <v>0</v>
      </c>
      <c r="G755" s="62">
        <v>0</v>
      </c>
      <c r="H755" s="62">
        <v>0</v>
      </c>
      <c r="I755" s="55">
        <v>0</v>
      </c>
      <c r="J755" s="62">
        <v>0</v>
      </c>
      <c r="K755" s="62">
        <v>0</v>
      </c>
    </row>
    <row r="756" spans="1:11" s="41" customFormat="1" ht="15">
      <c r="A756" s="219" t="s">
        <v>321</v>
      </c>
      <c r="B756" s="218" t="s">
        <v>86</v>
      </c>
      <c r="C756" s="56" t="s">
        <v>75</v>
      </c>
      <c r="D756" s="57">
        <f>D757+D759+D761+D762</f>
        <v>0</v>
      </c>
      <c r="E756" s="57">
        <f>E757+E759+E761+E762</f>
        <v>5800</v>
      </c>
      <c r="F756" s="57">
        <f>F757+F759+F761+F762</f>
        <v>1800</v>
      </c>
      <c r="G756" s="57">
        <f>G757+G759+G761+G762</f>
        <v>0</v>
      </c>
      <c r="H756" s="57">
        <f>H757+H759+H761+H762</f>
        <v>0</v>
      </c>
      <c r="I756" s="55">
        <v>0</v>
      </c>
      <c r="J756" s="55">
        <f>G756/E756*100</f>
        <v>0</v>
      </c>
      <c r="K756" s="55">
        <f>G756/F756*100</f>
        <v>0</v>
      </c>
    </row>
    <row r="757" spans="1:11" s="41" customFormat="1" ht="30">
      <c r="A757" s="220"/>
      <c r="B757" s="218"/>
      <c r="C757" s="56" t="s">
        <v>76</v>
      </c>
      <c r="D757" s="57">
        <v>0</v>
      </c>
      <c r="E757" s="57">
        <v>5800</v>
      </c>
      <c r="F757" s="57">
        <v>1800</v>
      </c>
      <c r="G757" s="57">
        <v>0</v>
      </c>
      <c r="H757" s="57">
        <v>0</v>
      </c>
      <c r="I757" s="55">
        <v>0</v>
      </c>
      <c r="J757" s="55">
        <f>G757/E757*100</f>
        <v>0</v>
      </c>
      <c r="K757" s="55">
        <f>G757/F757*100</f>
        <v>0</v>
      </c>
    </row>
    <row r="758" spans="1:11" s="41" customFormat="1" ht="75">
      <c r="A758" s="220"/>
      <c r="B758" s="218"/>
      <c r="C758" s="71" t="s">
        <v>77</v>
      </c>
      <c r="D758" s="57">
        <f>D757</f>
        <v>0</v>
      </c>
      <c r="E758" s="57">
        <v>0</v>
      </c>
      <c r="F758" s="57">
        <v>0</v>
      </c>
      <c r="G758" s="57">
        <f>G757</f>
        <v>0</v>
      </c>
      <c r="H758" s="57">
        <f>H757</f>
        <v>0</v>
      </c>
      <c r="I758" s="55">
        <v>0</v>
      </c>
      <c r="J758" s="55">
        <v>0</v>
      </c>
      <c r="K758" s="55">
        <v>0</v>
      </c>
    </row>
    <row r="759" spans="1:11" s="41" customFormat="1" ht="45">
      <c r="A759" s="220"/>
      <c r="B759" s="218"/>
      <c r="C759" s="56" t="s">
        <v>78</v>
      </c>
      <c r="D759" s="57">
        <v>0</v>
      </c>
      <c r="E759" s="57">
        <v>0</v>
      </c>
      <c r="F759" s="57">
        <v>0</v>
      </c>
      <c r="G759" s="62">
        <v>0</v>
      </c>
      <c r="H759" s="62">
        <v>0</v>
      </c>
      <c r="I759" s="55">
        <v>0</v>
      </c>
      <c r="J759" s="55">
        <v>0</v>
      </c>
      <c r="K759" s="55">
        <v>0</v>
      </c>
    </row>
    <row r="760" spans="1:11" s="41" customFormat="1" ht="75">
      <c r="A760" s="220"/>
      <c r="B760" s="218"/>
      <c r="C760" s="71" t="s">
        <v>79</v>
      </c>
      <c r="D760" s="57">
        <f>D759</f>
        <v>0</v>
      </c>
      <c r="E760" s="57">
        <f>E759</f>
        <v>0</v>
      </c>
      <c r="F760" s="57">
        <f>F759</f>
        <v>0</v>
      </c>
      <c r="G760" s="57">
        <f>G759</f>
        <v>0</v>
      </c>
      <c r="H760" s="57">
        <f>H759</f>
        <v>0</v>
      </c>
      <c r="I760" s="55">
        <v>0</v>
      </c>
      <c r="J760" s="55">
        <v>0</v>
      </c>
      <c r="K760" s="55">
        <v>0</v>
      </c>
    </row>
    <row r="761" spans="1:11" s="41" customFormat="1" ht="45">
      <c r="A761" s="220"/>
      <c r="B761" s="218"/>
      <c r="C761" s="56" t="s">
        <v>80</v>
      </c>
      <c r="D761" s="57">
        <v>0</v>
      </c>
      <c r="E761" s="57">
        <v>0</v>
      </c>
      <c r="F761" s="62">
        <v>0</v>
      </c>
      <c r="G761" s="62">
        <v>0</v>
      </c>
      <c r="H761" s="62">
        <v>0</v>
      </c>
      <c r="I761" s="55">
        <v>0</v>
      </c>
      <c r="J761" s="62">
        <v>0</v>
      </c>
      <c r="K761" s="62">
        <v>0</v>
      </c>
    </row>
    <row r="762" spans="1:11" s="41" customFormat="1" ht="45">
      <c r="A762" s="221"/>
      <c r="B762" s="218"/>
      <c r="C762" s="56" t="s">
        <v>81</v>
      </c>
      <c r="D762" s="57">
        <v>0</v>
      </c>
      <c r="E762" s="57">
        <v>0</v>
      </c>
      <c r="F762" s="62">
        <v>0</v>
      </c>
      <c r="G762" s="62">
        <v>0</v>
      </c>
      <c r="H762" s="62">
        <v>0</v>
      </c>
      <c r="I762" s="55">
        <v>0</v>
      </c>
      <c r="J762" s="62">
        <v>0</v>
      </c>
      <c r="K762" s="62">
        <v>0</v>
      </c>
    </row>
    <row r="763" spans="1:11" s="41" customFormat="1" ht="15">
      <c r="A763" s="219" t="s">
        <v>320</v>
      </c>
      <c r="B763" s="218" t="s">
        <v>86</v>
      </c>
      <c r="C763" s="56" t="s">
        <v>75</v>
      </c>
      <c r="D763" s="57">
        <f>D764+D766+D768+D769</f>
        <v>30000</v>
      </c>
      <c r="E763" s="57">
        <f>E764+E766+E768+E769</f>
        <v>30000</v>
      </c>
      <c r="F763" s="57">
        <f>F764+F766+F768+F769</f>
        <v>30000</v>
      </c>
      <c r="G763" s="57">
        <f>G764+G766+G768+G769</f>
        <v>0</v>
      </c>
      <c r="H763" s="57">
        <f>H764+H766+H768+H769</f>
        <v>0</v>
      </c>
      <c r="I763" s="55">
        <f>G763/D763*100</f>
        <v>0</v>
      </c>
      <c r="J763" s="55">
        <f>G763/E763*100</f>
        <v>0</v>
      </c>
      <c r="K763" s="55">
        <f>G763/F763*100</f>
        <v>0</v>
      </c>
    </row>
    <row r="764" spans="1:11" s="41" customFormat="1" ht="30">
      <c r="A764" s="220"/>
      <c r="B764" s="218"/>
      <c r="C764" s="56" t="s">
        <v>76</v>
      </c>
      <c r="D764" s="57">
        <v>30000</v>
      </c>
      <c r="E764" s="57">
        <v>30000</v>
      </c>
      <c r="F764" s="57">
        <v>30000</v>
      </c>
      <c r="G764" s="57">
        <v>0</v>
      </c>
      <c r="H764" s="57">
        <v>0</v>
      </c>
      <c r="I764" s="55">
        <f>G764/D764*100</f>
        <v>0</v>
      </c>
      <c r="J764" s="55">
        <f>G764/E764*100</f>
        <v>0</v>
      </c>
      <c r="K764" s="55">
        <f>G764/F764*100</f>
        <v>0</v>
      </c>
    </row>
    <row r="765" spans="1:11" s="41" customFormat="1" ht="75">
      <c r="A765" s="220"/>
      <c r="B765" s="218"/>
      <c r="C765" s="71" t="s">
        <v>77</v>
      </c>
      <c r="D765" s="57">
        <v>0</v>
      </c>
      <c r="E765" s="57">
        <v>0</v>
      </c>
      <c r="F765" s="57">
        <v>0</v>
      </c>
      <c r="G765" s="57">
        <f>G764</f>
        <v>0</v>
      </c>
      <c r="H765" s="57">
        <f>H764</f>
        <v>0</v>
      </c>
      <c r="I765" s="55">
        <v>0</v>
      </c>
      <c r="J765" s="55">
        <v>0</v>
      </c>
      <c r="K765" s="55">
        <v>0</v>
      </c>
    </row>
    <row r="766" spans="1:11" s="41" customFormat="1" ht="45">
      <c r="A766" s="220"/>
      <c r="B766" s="218"/>
      <c r="C766" s="56" t="s">
        <v>78</v>
      </c>
      <c r="D766" s="57">
        <v>0</v>
      </c>
      <c r="E766" s="57">
        <v>0</v>
      </c>
      <c r="F766" s="57">
        <v>0</v>
      </c>
      <c r="G766" s="62">
        <v>0</v>
      </c>
      <c r="H766" s="62">
        <v>0</v>
      </c>
      <c r="I766" s="55">
        <v>0</v>
      </c>
      <c r="J766" s="55">
        <v>0</v>
      </c>
      <c r="K766" s="55">
        <v>0</v>
      </c>
    </row>
    <row r="767" spans="1:11" s="41" customFormat="1" ht="75">
      <c r="A767" s="220"/>
      <c r="B767" s="218"/>
      <c r="C767" s="71" t="s">
        <v>79</v>
      </c>
      <c r="D767" s="57">
        <f>D766</f>
        <v>0</v>
      </c>
      <c r="E767" s="57">
        <f>E766</f>
        <v>0</v>
      </c>
      <c r="F767" s="57">
        <f>F766</f>
        <v>0</v>
      </c>
      <c r="G767" s="57">
        <f>G766</f>
        <v>0</v>
      </c>
      <c r="H767" s="57">
        <f>H766</f>
        <v>0</v>
      </c>
      <c r="I767" s="55">
        <v>0</v>
      </c>
      <c r="J767" s="55">
        <v>0</v>
      </c>
      <c r="K767" s="55">
        <v>0</v>
      </c>
    </row>
    <row r="768" spans="1:11" s="41" customFormat="1" ht="45">
      <c r="A768" s="220"/>
      <c r="B768" s="218"/>
      <c r="C768" s="56" t="s">
        <v>80</v>
      </c>
      <c r="D768" s="57">
        <v>0</v>
      </c>
      <c r="E768" s="57">
        <v>0</v>
      </c>
      <c r="F768" s="62">
        <v>0</v>
      </c>
      <c r="G768" s="62">
        <v>0</v>
      </c>
      <c r="H768" s="62">
        <v>0</v>
      </c>
      <c r="I768" s="55">
        <v>0</v>
      </c>
      <c r="J768" s="62">
        <v>0</v>
      </c>
      <c r="K768" s="62">
        <v>0</v>
      </c>
    </row>
    <row r="769" spans="1:11" s="41" customFormat="1" ht="45">
      <c r="A769" s="221"/>
      <c r="B769" s="218"/>
      <c r="C769" s="56" t="s">
        <v>81</v>
      </c>
      <c r="D769" s="57">
        <v>0</v>
      </c>
      <c r="E769" s="57">
        <v>0</v>
      </c>
      <c r="F769" s="62">
        <v>0</v>
      </c>
      <c r="G769" s="62">
        <v>0</v>
      </c>
      <c r="H769" s="62">
        <v>0</v>
      </c>
      <c r="I769" s="55">
        <v>0</v>
      </c>
      <c r="J769" s="62">
        <v>0</v>
      </c>
      <c r="K769" s="62">
        <v>0</v>
      </c>
    </row>
    <row r="770" spans="1:11" s="41" customFormat="1" ht="15">
      <c r="A770" s="219" t="s">
        <v>184</v>
      </c>
      <c r="B770" s="218" t="s">
        <v>185</v>
      </c>
      <c r="C770" s="56" t="s">
        <v>75</v>
      </c>
      <c r="D770" s="57">
        <f>D771+D773+D775+D776</f>
        <v>350271.7</v>
      </c>
      <c r="E770" s="57">
        <f>E771+E773+E775+E776</f>
        <v>356771.7</v>
      </c>
      <c r="F770" s="57">
        <f>F771+F773+F775+F776</f>
        <v>356771.7</v>
      </c>
      <c r="G770" s="57">
        <f>G771+G773+G775+G776</f>
        <v>202530.50000000003</v>
      </c>
      <c r="H770" s="57">
        <f>H771+H773+H775+H776</f>
        <v>247645.7</v>
      </c>
      <c r="I770" s="55">
        <f>G770/D770*100</f>
        <v>57.82097154865781</v>
      </c>
      <c r="J770" s="55">
        <f>G770/E770*100</f>
        <v>56.76753509317023</v>
      </c>
      <c r="K770" s="55">
        <f>G770/F770*100</f>
        <v>56.76753509317023</v>
      </c>
    </row>
    <row r="771" spans="1:11" s="41" customFormat="1" ht="30">
      <c r="A771" s="220"/>
      <c r="B771" s="218"/>
      <c r="C771" s="56" t="s">
        <v>76</v>
      </c>
      <c r="D771" s="57">
        <f>D778+D785+D792</f>
        <v>63165.5</v>
      </c>
      <c r="E771" s="57">
        <f>E778+E785+E792</f>
        <v>69665.5</v>
      </c>
      <c r="F771" s="57">
        <f>F778+F785+F792</f>
        <v>69665.5</v>
      </c>
      <c r="G771" s="57">
        <f>G778+G785+G792</f>
        <v>29540.6</v>
      </c>
      <c r="H771" s="57">
        <f>H778+H785+H792</f>
        <v>33324.2</v>
      </c>
      <c r="I771" s="62">
        <f>G771/D771*100</f>
        <v>46.76698514220579</v>
      </c>
      <c r="J771" s="62">
        <f>G771/E771*100</f>
        <v>42.403485225829144</v>
      </c>
      <c r="K771" s="62">
        <f>G771/F771*100</f>
        <v>42.403485225829144</v>
      </c>
    </row>
    <row r="772" spans="1:11" s="41" customFormat="1" ht="75">
      <c r="A772" s="220"/>
      <c r="B772" s="218"/>
      <c r="C772" s="71" t="s">
        <v>77</v>
      </c>
      <c r="D772" s="57">
        <f>D771</f>
        <v>63165.5</v>
      </c>
      <c r="E772" s="57">
        <f>E771</f>
        <v>69665.5</v>
      </c>
      <c r="F772" s="57">
        <f>F771</f>
        <v>69665.5</v>
      </c>
      <c r="G772" s="57">
        <f>G771</f>
        <v>29540.6</v>
      </c>
      <c r="H772" s="57">
        <f>H771</f>
        <v>33324.2</v>
      </c>
      <c r="I772" s="62">
        <v>0</v>
      </c>
      <c r="J772" s="62">
        <v>0</v>
      </c>
      <c r="K772" s="62">
        <v>0</v>
      </c>
    </row>
    <row r="773" spans="1:11" s="41" customFormat="1" ht="45">
      <c r="A773" s="220"/>
      <c r="B773" s="218"/>
      <c r="C773" s="56" t="s">
        <v>78</v>
      </c>
      <c r="D773" s="57">
        <f>D780+D787+D794</f>
        <v>287106.2</v>
      </c>
      <c r="E773" s="57">
        <f>E780+E787+E794</f>
        <v>287106.2</v>
      </c>
      <c r="F773" s="57">
        <f>F780+F787+F794</f>
        <v>287106.2</v>
      </c>
      <c r="G773" s="57">
        <f>G780+G787+G794</f>
        <v>172989.90000000002</v>
      </c>
      <c r="H773" s="57">
        <f>H780+H787+H794</f>
        <v>214321.5</v>
      </c>
      <c r="I773" s="62">
        <f>G773/D773*100</f>
        <v>60.252930797036086</v>
      </c>
      <c r="J773" s="62">
        <f>G773/E773*100</f>
        <v>60.252930797036086</v>
      </c>
      <c r="K773" s="62">
        <f>G773/F773*100</f>
        <v>60.252930797036086</v>
      </c>
    </row>
    <row r="774" spans="1:11" s="41" customFormat="1" ht="75">
      <c r="A774" s="220"/>
      <c r="B774" s="218"/>
      <c r="C774" s="71" t="s">
        <v>79</v>
      </c>
      <c r="D774" s="57">
        <f>D773</f>
        <v>287106.2</v>
      </c>
      <c r="E774" s="57">
        <f>E773</f>
        <v>287106.2</v>
      </c>
      <c r="F774" s="57">
        <f>F773</f>
        <v>287106.2</v>
      </c>
      <c r="G774" s="57">
        <f>G773</f>
        <v>172989.90000000002</v>
      </c>
      <c r="H774" s="57">
        <f>H773</f>
        <v>214321.5</v>
      </c>
      <c r="I774" s="62">
        <f>G774/D774*100</f>
        <v>60.252930797036086</v>
      </c>
      <c r="J774" s="62">
        <f>G774/E774*100</f>
        <v>60.252930797036086</v>
      </c>
      <c r="K774" s="62">
        <f>G774/F774*100</f>
        <v>60.252930797036086</v>
      </c>
    </row>
    <row r="775" spans="1:11" s="41" customFormat="1" ht="45">
      <c r="A775" s="220"/>
      <c r="B775" s="218"/>
      <c r="C775" s="56" t="s">
        <v>80</v>
      </c>
      <c r="D775" s="57">
        <f>D782+D789+D796</f>
        <v>0</v>
      </c>
      <c r="E775" s="57">
        <f>E782+E789+E796</f>
        <v>0</v>
      </c>
      <c r="F775" s="57">
        <f>F782+F789+F796</f>
        <v>0</v>
      </c>
      <c r="G775" s="57">
        <f>G782+G789+G796</f>
        <v>0</v>
      </c>
      <c r="H775" s="57">
        <f>H782+H789+H796</f>
        <v>0</v>
      </c>
      <c r="I775" s="62">
        <v>0</v>
      </c>
      <c r="J775" s="62">
        <v>0</v>
      </c>
      <c r="K775" s="62">
        <v>0</v>
      </c>
    </row>
    <row r="776" spans="1:11" s="41" customFormat="1" ht="45">
      <c r="A776" s="220"/>
      <c r="B776" s="218"/>
      <c r="C776" s="56" t="s">
        <v>81</v>
      </c>
      <c r="D776" s="57">
        <v>0</v>
      </c>
      <c r="E776" s="57">
        <v>0</v>
      </c>
      <c r="F776" s="62">
        <v>0</v>
      </c>
      <c r="G776" s="62">
        <v>0</v>
      </c>
      <c r="H776" s="62">
        <v>0</v>
      </c>
      <c r="I776" s="62">
        <v>0</v>
      </c>
      <c r="J776" s="62">
        <v>0</v>
      </c>
      <c r="K776" s="62">
        <v>0</v>
      </c>
    </row>
    <row r="777" spans="1:11" s="41" customFormat="1" ht="15">
      <c r="A777" s="220"/>
      <c r="B777" s="218" t="s">
        <v>104</v>
      </c>
      <c r="C777" s="56" t="s">
        <v>75</v>
      </c>
      <c r="D777" s="57">
        <f>D778+D780+D782+D783</f>
        <v>71472</v>
      </c>
      <c r="E777" s="57">
        <f>E778+E780+E782+E783</f>
        <v>71472</v>
      </c>
      <c r="F777" s="57">
        <f>F778+F780+F782+F783</f>
        <v>71472</v>
      </c>
      <c r="G777" s="57">
        <f>G778+G780+G782+G783</f>
        <v>71367.2</v>
      </c>
      <c r="H777" s="57">
        <f>H778+H780+H782+H783</f>
        <v>71367.2</v>
      </c>
      <c r="I777" s="55">
        <f>G777/D777*100</f>
        <v>99.85336915155585</v>
      </c>
      <c r="J777" s="55">
        <f>G777/E777*100</f>
        <v>99.85336915155585</v>
      </c>
      <c r="K777" s="55">
        <f>G777/F777*100</f>
        <v>99.85336915155585</v>
      </c>
    </row>
    <row r="778" spans="1:11" s="41" customFormat="1" ht="30">
      <c r="A778" s="220"/>
      <c r="B778" s="218"/>
      <c r="C778" s="56" t="s">
        <v>76</v>
      </c>
      <c r="D778" s="57">
        <f>D806+D813</f>
        <v>1429.5</v>
      </c>
      <c r="E778" s="57">
        <f>E806+E813</f>
        <v>1429.5</v>
      </c>
      <c r="F778" s="57">
        <f>F806+F813</f>
        <v>1429.5</v>
      </c>
      <c r="G778" s="57">
        <f>G806+G813</f>
        <v>1427.5</v>
      </c>
      <c r="H778" s="57">
        <f>H806+H813</f>
        <v>1427.5</v>
      </c>
      <c r="I778" s="62">
        <f>G778/D778*100</f>
        <v>99.86009094088843</v>
      </c>
      <c r="J778" s="62">
        <f>G778/E778*100</f>
        <v>99.86009094088843</v>
      </c>
      <c r="K778" s="62">
        <f>G778/F778*100</f>
        <v>99.86009094088843</v>
      </c>
    </row>
    <row r="779" spans="1:11" s="41" customFormat="1" ht="75">
      <c r="A779" s="220"/>
      <c r="B779" s="218"/>
      <c r="C779" s="71" t="s">
        <v>77</v>
      </c>
      <c r="D779" s="57">
        <f>D778</f>
        <v>1429.5</v>
      </c>
      <c r="E779" s="57">
        <f>E778</f>
        <v>1429.5</v>
      </c>
      <c r="F779" s="57">
        <f>F778</f>
        <v>1429.5</v>
      </c>
      <c r="G779" s="57">
        <f>G778</f>
        <v>1427.5</v>
      </c>
      <c r="H779" s="57">
        <f>H778</f>
        <v>1427.5</v>
      </c>
      <c r="I779" s="62">
        <v>0</v>
      </c>
      <c r="J779" s="62">
        <v>0</v>
      </c>
      <c r="K779" s="62">
        <v>0</v>
      </c>
    </row>
    <row r="780" spans="1:11" s="41" customFormat="1" ht="45">
      <c r="A780" s="220"/>
      <c r="B780" s="218"/>
      <c r="C780" s="56" t="s">
        <v>78</v>
      </c>
      <c r="D780" s="57">
        <f>D808+D815</f>
        <v>70042.5</v>
      </c>
      <c r="E780" s="57">
        <f>E808+E815</f>
        <v>70042.5</v>
      </c>
      <c r="F780" s="57">
        <f>F808+F815</f>
        <v>70042.5</v>
      </c>
      <c r="G780" s="57">
        <f>G808+G815</f>
        <v>69939.7</v>
      </c>
      <c r="H780" s="57">
        <f>H808+H815</f>
        <v>69939.7</v>
      </c>
      <c r="I780" s="62">
        <f>G780/D780*100</f>
        <v>99.85323196630617</v>
      </c>
      <c r="J780" s="62">
        <f>G780/E780*100</f>
        <v>99.85323196630617</v>
      </c>
      <c r="K780" s="62">
        <f>G780/F780*100</f>
        <v>99.85323196630617</v>
      </c>
    </row>
    <row r="781" spans="1:11" s="41" customFormat="1" ht="75">
      <c r="A781" s="220"/>
      <c r="B781" s="218"/>
      <c r="C781" s="71" t="s">
        <v>79</v>
      </c>
      <c r="D781" s="57">
        <f>D780</f>
        <v>70042.5</v>
      </c>
      <c r="E781" s="57">
        <f>E780</f>
        <v>70042.5</v>
      </c>
      <c r="F781" s="57">
        <f>F780</f>
        <v>70042.5</v>
      </c>
      <c r="G781" s="57">
        <f>G780</f>
        <v>69939.7</v>
      </c>
      <c r="H781" s="57">
        <f>H780</f>
        <v>69939.7</v>
      </c>
      <c r="I781" s="62">
        <v>0</v>
      </c>
      <c r="J781" s="62">
        <v>0</v>
      </c>
      <c r="K781" s="62">
        <v>0</v>
      </c>
    </row>
    <row r="782" spans="1:11" s="41" customFormat="1" ht="45">
      <c r="A782" s="220"/>
      <c r="B782" s="218"/>
      <c r="C782" s="56" t="s">
        <v>80</v>
      </c>
      <c r="D782" s="57">
        <v>0</v>
      </c>
      <c r="E782" s="57">
        <v>0</v>
      </c>
      <c r="F782" s="62">
        <v>0</v>
      </c>
      <c r="G782" s="62">
        <v>0</v>
      </c>
      <c r="H782" s="62">
        <v>0</v>
      </c>
      <c r="I782" s="62">
        <v>0</v>
      </c>
      <c r="J782" s="62">
        <v>0</v>
      </c>
      <c r="K782" s="62">
        <v>0</v>
      </c>
    </row>
    <row r="783" spans="1:11" s="41" customFormat="1" ht="45">
      <c r="A783" s="220"/>
      <c r="B783" s="218"/>
      <c r="C783" s="56" t="s">
        <v>81</v>
      </c>
      <c r="D783" s="57">
        <v>0</v>
      </c>
      <c r="E783" s="57">
        <v>0</v>
      </c>
      <c r="F783" s="62">
        <v>0</v>
      </c>
      <c r="G783" s="62">
        <v>0</v>
      </c>
      <c r="H783" s="62">
        <v>0</v>
      </c>
      <c r="I783" s="62">
        <v>0</v>
      </c>
      <c r="J783" s="62">
        <v>0</v>
      </c>
      <c r="K783" s="62">
        <v>0</v>
      </c>
    </row>
    <row r="784" spans="1:11" s="41" customFormat="1" ht="15">
      <c r="A784" s="220"/>
      <c r="B784" s="218" t="s">
        <v>86</v>
      </c>
      <c r="C784" s="56" t="s">
        <v>75</v>
      </c>
      <c r="D784" s="57">
        <f>D785+D787+D789+D790</f>
        <v>278799.7</v>
      </c>
      <c r="E784" s="57">
        <f>E785+E787+E789+E790</f>
        <v>285299.7</v>
      </c>
      <c r="F784" s="57">
        <f>F785+F787+F789+F790</f>
        <v>285299.7</v>
      </c>
      <c r="G784" s="57">
        <f>G785+G787+G789+G790</f>
        <v>131163.30000000002</v>
      </c>
      <c r="H784" s="57">
        <f>H785+H787+H789+H790</f>
        <v>176278.5</v>
      </c>
      <c r="I784" s="55">
        <f>G784/D784*100</f>
        <v>47.04571059438013</v>
      </c>
      <c r="J784" s="55">
        <f>G784/E784*100</f>
        <v>45.973865377355814</v>
      </c>
      <c r="K784" s="55">
        <f>G784/F784*100</f>
        <v>45.973865377355814</v>
      </c>
    </row>
    <row r="785" spans="1:11" s="41" customFormat="1" ht="30">
      <c r="A785" s="220"/>
      <c r="B785" s="218"/>
      <c r="C785" s="56" t="s">
        <v>76</v>
      </c>
      <c r="D785" s="57">
        <f>D820</f>
        <v>61736</v>
      </c>
      <c r="E785" s="57">
        <f>E820</f>
        <v>68236</v>
      </c>
      <c r="F785" s="57">
        <f>F820</f>
        <v>68236</v>
      </c>
      <c r="G785" s="57">
        <f>G820</f>
        <v>28113.1</v>
      </c>
      <c r="H785" s="57">
        <f>H820</f>
        <v>31896.699999999997</v>
      </c>
      <c r="I785" s="62">
        <f>G785/D785*100</f>
        <v>45.5376117662304</v>
      </c>
      <c r="J785" s="62">
        <f>G785/E785*100</f>
        <v>41.1998065537253</v>
      </c>
      <c r="K785" s="62">
        <f>G785/F785*100</f>
        <v>41.1998065537253</v>
      </c>
    </row>
    <row r="786" spans="1:11" s="41" customFormat="1" ht="75">
      <c r="A786" s="220"/>
      <c r="B786" s="218"/>
      <c r="C786" s="71" t="s">
        <v>77</v>
      </c>
      <c r="D786" s="57">
        <v>0</v>
      </c>
      <c r="E786" s="57">
        <v>0</v>
      </c>
      <c r="F786" s="62">
        <v>0</v>
      </c>
      <c r="G786" s="62">
        <v>0</v>
      </c>
      <c r="H786" s="62">
        <v>0</v>
      </c>
      <c r="I786" s="62">
        <v>0</v>
      </c>
      <c r="J786" s="62">
        <v>0</v>
      </c>
      <c r="K786" s="62">
        <v>0</v>
      </c>
    </row>
    <row r="787" spans="1:11" s="41" customFormat="1" ht="45">
      <c r="A787" s="220"/>
      <c r="B787" s="218"/>
      <c r="C787" s="56" t="s">
        <v>78</v>
      </c>
      <c r="D787" s="57">
        <f>D822+D850</f>
        <v>217063.7</v>
      </c>
      <c r="E787" s="57">
        <f>E822+E850</f>
        <v>217063.7</v>
      </c>
      <c r="F787" s="57">
        <f>F822+F850</f>
        <v>217063.7</v>
      </c>
      <c r="G787" s="57">
        <f>G822+G850</f>
        <v>103050.20000000001</v>
      </c>
      <c r="H787" s="57">
        <f>H822+H850</f>
        <v>144381.8</v>
      </c>
      <c r="I787" s="62">
        <f>G787/D787*100</f>
        <v>47.474635325943495</v>
      </c>
      <c r="J787" s="62">
        <f>G787/E787*100</f>
        <v>47.474635325943495</v>
      </c>
      <c r="K787" s="62">
        <f>G787/F787*100</f>
        <v>47.474635325943495</v>
      </c>
    </row>
    <row r="788" spans="1:11" s="41" customFormat="1" ht="75">
      <c r="A788" s="220"/>
      <c r="B788" s="218"/>
      <c r="C788" s="71" t="s">
        <v>79</v>
      </c>
      <c r="D788" s="57">
        <f>D787</f>
        <v>217063.7</v>
      </c>
      <c r="E788" s="57">
        <f>E787</f>
        <v>217063.7</v>
      </c>
      <c r="F788" s="57">
        <f>F787</f>
        <v>217063.7</v>
      </c>
      <c r="G788" s="57">
        <f>G787</f>
        <v>103050.20000000001</v>
      </c>
      <c r="H788" s="57">
        <f>H787</f>
        <v>144381.8</v>
      </c>
      <c r="I788" s="62">
        <v>0</v>
      </c>
      <c r="J788" s="62">
        <v>0</v>
      </c>
      <c r="K788" s="62">
        <v>0</v>
      </c>
    </row>
    <row r="789" spans="1:11" s="41" customFormat="1" ht="45">
      <c r="A789" s="220"/>
      <c r="B789" s="218"/>
      <c r="C789" s="56" t="s">
        <v>80</v>
      </c>
      <c r="D789" s="57">
        <v>0</v>
      </c>
      <c r="E789" s="57">
        <v>0</v>
      </c>
      <c r="F789" s="62">
        <v>0</v>
      </c>
      <c r="G789" s="62">
        <v>0</v>
      </c>
      <c r="H789" s="62">
        <v>0</v>
      </c>
      <c r="I789" s="62">
        <v>0</v>
      </c>
      <c r="J789" s="62">
        <v>0</v>
      </c>
      <c r="K789" s="62">
        <v>0</v>
      </c>
    </row>
    <row r="790" spans="1:11" s="41" customFormat="1" ht="45">
      <c r="A790" s="220"/>
      <c r="B790" s="218"/>
      <c r="C790" s="56" t="s">
        <v>81</v>
      </c>
      <c r="D790" s="57">
        <v>0</v>
      </c>
      <c r="E790" s="57">
        <v>0</v>
      </c>
      <c r="F790" s="62">
        <v>0</v>
      </c>
      <c r="G790" s="62">
        <v>0</v>
      </c>
      <c r="H790" s="62">
        <v>0</v>
      </c>
      <c r="I790" s="62">
        <v>0</v>
      </c>
      <c r="J790" s="62">
        <v>0</v>
      </c>
      <c r="K790" s="62">
        <v>0</v>
      </c>
    </row>
    <row r="791" spans="1:11" s="41" customFormat="1" ht="15">
      <c r="A791" s="220"/>
      <c r="B791" s="218" t="s">
        <v>186</v>
      </c>
      <c r="C791" s="56" t="s">
        <v>75</v>
      </c>
      <c r="D791" s="57">
        <f>D792+D794+D796+D797</f>
        <v>0</v>
      </c>
      <c r="E791" s="57">
        <f>E792+E794+E796+E797</f>
        <v>0</v>
      </c>
      <c r="F791" s="57">
        <f>F792+F794+F796+F797</f>
        <v>0</v>
      </c>
      <c r="G791" s="57">
        <f>G792+G794+G796+G797</f>
        <v>0</v>
      </c>
      <c r="H791" s="57">
        <f>H792+H794+H796+H797</f>
        <v>0</v>
      </c>
      <c r="I791" s="55" t="e">
        <f>G791/D791*100</f>
        <v>#DIV/0!</v>
      </c>
      <c r="J791" s="55">
        <v>0</v>
      </c>
      <c r="K791" s="55">
        <v>0</v>
      </c>
    </row>
    <row r="792" spans="1:11" s="41" customFormat="1" ht="30">
      <c r="A792" s="220"/>
      <c r="B792" s="218"/>
      <c r="C792" s="56" t="s">
        <v>76</v>
      </c>
      <c r="D792" s="57">
        <v>0</v>
      </c>
      <c r="E792" s="57">
        <v>0</v>
      </c>
      <c r="F792" s="57">
        <v>0</v>
      </c>
      <c r="G792" s="57">
        <v>0</v>
      </c>
      <c r="H792" s="57">
        <v>0</v>
      </c>
      <c r="I792" s="62">
        <v>0</v>
      </c>
      <c r="J792" s="62">
        <v>0</v>
      </c>
      <c r="K792" s="62">
        <v>0</v>
      </c>
    </row>
    <row r="793" spans="1:11" s="41" customFormat="1" ht="75">
      <c r="A793" s="220"/>
      <c r="B793" s="218"/>
      <c r="C793" s="71" t="s">
        <v>77</v>
      </c>
      <c r="D793" s="57">
        <v>0</v>
      </c>
      <c r="E793" s="57">
        <v>0</v>
      </c>
      <c r="F793" s="62">
        <v>0</v>
      </c>
      <c r="G793" s="62">
        <v>0</v>
      </c>
      <c r="H793" s="62">
        <v>0</v>
      </c>
      <c r="I793" s="62">
        <v>0</v>
      </c>
      <c r="J793" s="62">
        <v>0</v>
      </c>
      <c r="K793" s="62">
        <v>0</v>
      </c>
    </row>
    <row r="794" spans="1:11" s="41" customFormat="1" ht="45">
      <c r="A794" s="220"/>
      <c r="B794" s="218"/>
      <c r="C794" s="56" t="s">
        <v>78</v>
      </c>
      <c r="D794" s="57">
        <v>0</v>
      </c>
      <c r="E794" s="57">
        <v>0</v>
      </c>
      <c r="F794" s="62">
        <v>0</v>
      </c>
      <c r="G794" s="62">
        <v>0</v>
      </c>
      <c r="H794" s="62">
        <v>0</v>
      </c>
      <c r="I794" s="62">
        <v>0</v>
      </c>
      <c r="J794" s="62">
        <v>0</v>
      </c>
      <c r="K794" s="62">
        <v>0</v>
      </c>
    </row>
    <row r="795" spans="1:11" s="41" customFormat="1" ht="75">
      <c r="A795" s="220"/>
      <c r="B795" s="218"/>
      <c r="C795" s="71" t="s">
        <v>79</v>
      </c>
      <c r="D795" s="57">
        <f>D794</f>
        <v>0</v>
      </c>
      <c r="E795" s="57">
        <f>E794</f>
        <v>0</v>
      </c>
      <c r="F795" s="57">
        <f>F794</f>
        <v>0</v>
      </c>
      <c r="G795" s="57">
        <f>G794</f>
        <v>0</v>
      </c>
      <c r="H795" s="57">
        <f>H794</f>
        <v>0</v>
      </c>
      <c r="I795" s="62">
        <v>0</v>
      </c>
      <c r="J795" s="62">
        <v>0</v>
      </c>
      <c r="K795" s="62">
        <v>0</v>
      </c>
    </row>
    <row r="796" spans="1:11" s="41" customFormat="1" ht="45">
      <c r="A796" s="220"/>
      <c r="B796" s="218"/>
      <c r="C796" s="56" t="s">
        <v>80</v>
      </c>
      <c r="D796" s="57">
        <v>0</v>
      </c>
      <c r="E796" s="57">
        <v>0</v>
      </c>
      <c r="F796" s="62">
        <v>0</v>
      </c>
      <c r="G796" s="62">
        <v>0</v>
      </c>
      <c r="H796" s="62">
        <v>0</v>
      </c>
      <c r="I796" s="62">
        <v>0</v>
      </c>
      <c r="J796" s="62">
        <v>0</v>
      </c>
      <c r="K796" s="62">
        <v>0</v>
      </c>
    </row>
    <row r="797" spans="1:11" s="41" customFormat="1" ht="45">
      <c r="A797" s="221"/>
      <c r="B797" s="218"/>
      <c r="C797" s="56" t="s">
        <v>81</v>
      </c>
      <c r="D797" s="57">
        <v>0</v>
      </c>
      <c r="E797" s="57">
        <v>0</v>
      </c>
      <c r="F797" s="62">
        <v>0</v>
      </c>
      <c r="G797" s="62">
        <v>0</v>
      </c>
      <c r="H797" s="62">
        <v>0</v>
      </c>
      <c r="I797" s="62">
        <v>0</v>
      </c>
      <c r="J797" s="62">
        <v>0</v>
      </c>
      <c r="K797" s="62">
        <v>0</v>
      </c>
    </row>
    <row r="798" spans="1:11" s="41" customFormat="1" ht="15">
      <c r="A798" s="223" t="s">
        <v>187</v>
      </c>
      <c r="B798" s="218" t="s">
        <v>104</v>
      </c>
      <c r="C798" s="56" t="s">
        <v>75</v>
      </c>
      <c r="D798" s="57">
        <f>D799+D801+D803+D804</f>
        <v>71472</v>
      </c>
      <c r="E798" s="57">
        <f>E799+E801+E803+E804</f>
        <v>71472</v>
      </c>
      <c r="F798" s="57">
        <f>F799+F801+F803+F804</f>
        <v>71472</v>
      </c>
      <c r="G798" s="57">
        <f>G799+G801+G803+G804</f>
        <v>71367.2</v>
      </c>
      <c r="H798" s="57">
        <f>H799+H801+H803+H804</f>
        <v>71367.2</v>
      </c>
      <c r="I798" s="62">
        <v>99.9</v>
      </c>
      <c r="J798" s="62">
        <v>99.9</v>
      </c>
      <c r="K798" s="62">
        <v>99.9</v>
      </c>
    </row>
    <row r="799" spans="1:11" s="41" customFormat="1" ht="30">
      <c r="A799" s="224"/>
      <c r="B799" s="218"/>
      <c r="C799" s="56" t="s">
        <v>76</v>
      </c>
      <c r="D799" s="57">
        <f>D806+D813</f>
        <v>1429.5</v>
      </c>
      <c r="E799" s="57">
        <f>E806+E813</f>
        <v>1429.5</v>
      </c>
      <c r="F799" s="57">
        <f>F806+F813</f>
        <v>1429.5</v>
      </c>
      <c r="G799" s="57">
        <f>G806+G813</f>
        <v>1427.5</v>
      </c>
      <c r="H799" s="57">
        <f>H806+H813</f>
        <v>1427.5</v>
      </c>
      <c r="I799" s="62">
        <v>99.9</v>
      </c>
      <c r="J799" s="62">
        <v>99.9</v>
      </c>
      <c r="K799" s="62">
        <v>99.9</v>
      </c>
    </row>
    <row r="800" spans="1:11" s="41" customFormat="1" ht="75">
      <c r="A800" s="224"/>
      <c r="B800" s="218"/>
      <c r="C800" s="71" t="s">
        <v>77</v>
      </c>
      <c r="D800" s="57">
        <f>D799</f>
        <v>1429.5</v>
      </c>
      <c r="E800" s="57">
        <f>E799</f>
        <v>1429.5</v>
      </c>
      <c r="F800" s="57">
        <f>F799</f>
        <v>1429.5</v>
      </c>
      <c r="G800" s="57">
        <f>G799</f>
        <v>1427.5</v>
      </c>
      <c r="H800" s="57">
        <f>H799</f>
        <v>1427.5</v>
      </c>
      <c r="I800" s="62">
        <v>99.9</v>
      </c>
      <c r="J800" s="62">
        <v>99.9</v>
      </c>
      <c r="K800" s="62">
        <v>99.9</v>
      </c>
    </row>
    <row r="801" spans="1:11" s="41" customFormat="1" ht="45">
      <c r="A801" s="224"/>
      <c r="B801" s="218"/>
      <c r="C801" s="56" t="s">
        <v>78</v>
      </c>
      <c r="D801" s="57">
        <f>D808+D815</f>
        <v>70042.5</v>
      </c>
      <c r="E801" s="57">
        <f>E808+E815</f>
        <v>70042.5</v>
      </c>
      <c r="F801" s="57">
        <f>F808+F815</f>
        <v>70042.5</v>
      </c>
      <c r="G801" s="57">
        <f>G808+G815</f>
        <v>69939.7</v>
      </c>
      <c r="H801" s="57">
        <f>H808+H815</f>
        <v>69939.7</v>
      </c>
      <c r="I801" s="62">
        <v>99.9</v>
      </c>
      <c r="J801" s="62">
        <v>99.9</v>
      </c>
      <c r="K801" s="62">
        <v>99.9</v>
      </c>
    </row>
    <row r="802" spans="1:11" s="41" customFormat="1" ht="75">
      <c r="A802" s="224"/>
      <c r="B802" s="218"/>
      <c r="C802" s="71" t="s">
        <v>79</v>
      </c>
      <c r="D802" s="57">
        <f>D801</f>
        <v>70042.5</v>
      </c>
      <c r="E802" s="57">
        <f>E801</f>
        <v>70042.5</v>
      </c>
      <c r="F802" s="57">
        <f>F801</f>
        <v>70042.5</v>
      </c>
      <c r="G802" s="57">
        <f>G801</f>
        <v>69939.7</v>
      </c>
      <c r="H802" s="57">
        <f>H801</f>
        <v>69939.7</v>
      </c>
      <c r="I802" s="62">
        <v>99.9</v>
      </c>
      <c r="J802" s="62">
        <v>99.9</v>
      </c>
      <c r="K802" s="62">
        <v>99.9</v>
      </c>
    </row>
    <row r="803" spans="1:11" s="41" customFormat="1" ht="45">
      <c r="A803" s="224"/>
      <c r="B803" s="218"/>
      <c r="C803" s="56" t="s">
        <v>80</v>
      </c>
      <c r="D803" s="57">
        <v>0</v>
      </c>
      <c r="E803" s="57">
        <v>0</v>
      </c>
      <c r="F803" s="62">
        <v>0</v>
      </c>
      <c r="G803" s="62">
        <v>0</v>
      </c>
      <c r="H803" s="62">
        <v>0</v>
      </c>
      <c r="I803" s="62">
        <v>0</v>
      </c>
      <c r="J803" s="62">
        <v>0</v>
      </c>
      <c r="K803" s="62">
        <v>0</v>
      </c>
    </row>
    <row r="804" spans="1:11" s="41" customFormat="1" ht="45">
      <c r="A804" s="225"/>
      <c r="B804" s="218"/>
      <c r="C804" s="56" t="s">
        <v>81</v>
      </c>
      <c r="D804" s="57">
        <v>0</v>
      </c>
      <c r="E804" s="57">
        <v>0</v>
      </c>
      <c r="F804" s="62">
        <v>0</v>
      </c>
      <c r="G804" s="62">
        <v>0</v>
      </c>
      <c r="H804" s="62">
        <v>0</v>
      </c>
      <c r="I804" s="62">
        <v>0</v>
      </c>
      <c r="J804" s="62">
        <v>0</v>
      </c>
      <c r="K804" s="62">
        <v>0</v>
      </c>
    </row>
    <row r="805" spans="1:11" s="41" customFormat="1" ht="15">
      <c r="A805" s="223" t="s">
        <v>188</v>
      </c>
      <c r="B805" s="218" t="s">
        <v>104</v>
      </c>
      <c r="C805" s="56" t="s">
        <v>75</v>
      </c>
      <c r="D805" s="57">
        <f>D806+D808+D810+D811</f>
        <v>61224.5</v>
      </c>
      <c r="E805" s="57">
        <f>E806+E808+E810+E811</f>
        <v>61224.5</v>
      </c>
      <c r="F805" s="57">
        <f>F806+F808+F810+F811</f>
        <v>61224.5</v>
      </c>
      <c r="G805" s="57">
        <f>G806+G808+G810+G811</f>
        <v>61120.2</v>
      </c>
      <c r="H805" s="57">
        <f>H806+H808+H810+H811</f>
        <v>61120.2</v>
      </c>
      <c r="I805" s="55">
        <f>G805/D805*100</f>
        <v>99.82964336172611</v>
      </c>
      <c r="J805" s="55">
        <f>G805/E805*100</f>
        <v>99.82964336172611</v>
      </c>
      <c r="K805" s="55">
        <f>G805/F805*100</f>
        <v>99.82964336172611</v>
      </c>
    </row>
    <row r="806" spans="1:11" s="41" customFormat="1" ht="30">
      <c r="A806" s="224"/>
      <c r="B806" s="218"/>
      <c r="C806" s="56" t="s">
        <v>76</v>
      </c>
      <c r="D806" s="57">
        <v>1224.5</v>
      </c>
      <c r="E806" s="57">
        <v>1224.5</v>
      </c>
      <c r="F806" s="57">
        <v>1224.5</v>
      </c>
      <c r="G806" s="57">
        <v>1222.5</v>
      </c>
      <c r="H806" s="57">
        <v>1222.5</v>
      </c>
      <c r="I806" s="62">
        <f>G806/D806*100</f>
        <v>99.83666802776644</v>
      </c>
      <c r="J806" s="62">
        <f>G806/E806*100</f>
        <v>99.83666802776644</v>
      </c>
      <c r="K806" s="62">
        <f>G806/F806*100</f>
        <v>99.83666802776644</v>
      </c>
    </row>
    <row r="807" spans="1:11" s="41" customFormat="1" ht="75">
      <c r="A807" s="224"/>
      <c r="B807" s="218"/>
      <c r="C807" s="71" t="s">
        <v>77</v>
      </c>
      <c r="D807" s="57">
        <f>D806</f>
        <v>1224.5</v>
      </c>
      <c r="E807" s="57">
        <f>E806</f>
        <v>1224.5</v>
      </c>
      <c r="F807" s="57">
        <f>F806</f>
        <v>1224.5</v>
      </c>
      <c r="G807" s="57">
        <f>G806</f>
        <v>1222.5</v>
      </c>
      <c r="H807" s="57">
        <f>H806</f>
        <v>1222.5</v>
      </c>
      <c r="I807" s="62">
        <v>0</v>
      </c>
      <c r="J807" s="62">
        <v>0</v>
      </c>
      <c r="K807" s="62">
        <v>0</v>
      </c>
    </row>
    <row r="808" spans="1:11" s="41" customFormat="1" ht="45">
      <c r="A808" s="224"/>
      <c r="B808" s="218"/>
      <c r="C808" s="56" t="s">
        <v>78</v>
      </c>
      <c r="D808" s="57">
        <v>60000</v>
      </c>
      <c r="E808" s="57">
        <v>60000</v>
      </c>
      <c r="F808" s="57">
        <v>60000</v>
      </c>
      <c r="G808" s="57">
        <v>59897.7</v>
      </c>
      <c r="H808" s="62">
        <v>59897.7</v>
      </c>
      <c r="I808" s="62">
        <v>0</v>
      </c>
      <c r="J808" s="62">
        <v>0</v>
      </c>
      <c r="K808" s="62">
        <v>0</v>
      </c>
    </row>
    <row r="809" spans="1:11" s="41" customFormat="1" ht="75">
      <c r="A809" s="224"/>
      <c r="B809" s="218"/>
      <c r="C809" s="71" t="s">
        <v>79</v>
      </c>
      <c r="D809" s="57">
        <f>D808</f>
        <v>60000</v>
      </c>
      <c r="E809" s="57">
        <f>E808</f>
        <v>60000</v>
      </c>
      <c r="F809" s="57">
        <f>F808</f>
        <v>60000</v>
      </c>
      <c r="G809" s="57">
        <f>G808</f>
        <v>59897.7</v>
      </c>
      <c r="H809" s="57">
        <f>H808</f>
        <v>59897.7</v>
      </c>
      <c r="I809" s="62">
        <v>0</v>
      </c>
      <c r="J809" s="62">
        <v>0</v>
      </c>
      <c r="K809" s="62">
        <v>0</v>
      </c>
    </row>
    <row r="810" spans="1:11" s="41" customFormat="1" ht="45">
      <c r="A810" s="224"/>
      <c r="B810" s="218"/>
      <c r="C810" s="56" t="s">
        <v>80</v>
      </c>
      <c r="D810" s="57">
        <v>0</v>
      </c>
      <c r="E810" s="57">
        <v>0</v>
      </c>
      <c r="F810" s="62">
        <v>0</v>
      </c>
      <c r="G810" s="62">
        <v>0</v>
      </c>
      <c r="H810" s="62">
        <v>0</v>
      </c>
      <c r="I810" s="62">
        <v>0</v>
      </c>
      <c r="J810" s="62">
        <v>0</v>
      </c>
      <c r="K810" s="62">
        <v>0</v>
      </c>
    </row>
    <row r="811" spans="1:11" s="41" customFormat="1" ht="45">
      <c r="A811" s="225"/>
      <c r="B811" s="218"/>
      <c r="C811" s="56" t="s">
        <v>81</v>
      </c>
      <c r="D811" s="57">
        <v>0</v>
      </c>
      <c r="E811" s="57">
        <v>0</v>
      </c>
      <c r="F811" s="62">
        <v>0</v>
      </c>
      <c r="G811" s="62">
        <v>0</v>
      </c>
      <c r="H811" s="62">
        <v>0</v>
      </c>
      <c r="I811" s="62">
        <v>0</v>
      </c>
      <c r="J811" s="62">
        <v>0</v>
      </c>
      <c r="K811" s="62">
        <v>0</v>
      </c>
    </row>
    <row r="812" spans="1:11" s="41" customFormat="1" ht="15">
      <c r="A812" s="223" t="s">
        <v>189</v>
      </c>
      <c r="B812" s="218" t="s">
        <v>190</v>
      </c>
      <c r="C812" s="56" t="s">
        <v>75</v>
      </c>
      <c r="D812" s="57">
        <f>D813+D815+D817+D818</f>
        <v>10247.5</v>
      </c>
      <c r="E812" s="57">
        <f>E813+E815+E817+E818</f>
        <v>10247.5</v>
      </c>
      <c r="F812" s="57">
        <f>F813+F815+F817+F818</f>
        <v>10247.5</v>
      </c>
      <c r="G812" s="57">
        <f>G813+G815+G817+G818</f>
        <v>10247</v>
      </c>
      <c r="H812" s="57">
        <f>H813+H815+H817+H818</f>
        <v>10247</v>
      </c>
      <c r="I812" s="55">
        <f>G812/D812*100</f>
        <v>99.99512076116126</v>
      </c>
      <c r="J812" s="55">
        <f>G812/E812*100</f>
        <v>99.99512076116126</v>
      </c>
      <c r="K812" s="55">
        <f>G812/F812*100</f>
        <v>99.99512076116126</v>
      </c>
    </row>
    <row r="813" spans="1:11" s="41" customFormat="1" ht="30">
      <c r="A813" s="224"/>
      <c r="B813" s="218"/>
      <c r="C813" s="56" t="s">
        <v>76</v>
      </c>
      <c r="D813" s="57">
        <v>205</v>
      </c>
      <c r="E813" s="57">
        <v>205</v>
      </c>
      <c r="F813" s="57">
        <v>205</v>
      </c>
      <c r="G813" s="57">
        <v>205</v>
      </c>
      <c r="H813" s="57">
        <v>205</v>
      </c>
      <c r="I813" s="62">
        <f>G813/D813*100</f>
        <v>100</v>
      </c>
      <c r="J813" s="62">
        <f>G813/E813*100</f>
        <v>100</v>
      </c>
      <c r="K813" s="62">
        <f>G813/F813*100</f>
        <v>100</v>
      </c>
    </row>
    <row r="814" spans="1:11" s="41" customFormat="1" ht="75">
      <c r="A814" s="224"/>
      <c r="B814" s="218"/>
      <c r="C814" s="71" t="s">
        <v>77</v>
      </c>
      <c r="D814" s="57">
        <f>D813</f>
        <v>205</v>
      </c>
      <c r="E814" s="57">
        <f>E813</f>
        <v>205</v>
      </c>
      <c r="F814" s="57">
        <f>F813</f>
        <v>205</v>
      </c>
      <c r="G814" s="57">
        <f>G813</f>
        <v>205</v>
      </c>
      <c r="H814" s="57">
        <f>H813</f>
        <v>205</v>
      </c>
      <c r="I814" s="62">
        <f>G814/D814*100</f>
        <v>100</v>
      </c>
      <c r="J814" s="62">
        <f>G814/E814*100</f>
        <v>100</v>
      </c>
      <c r="K814" s="62">
        <f>G814/F814*100</f>
        <v>100</v>
      </c>
    </row>
    <row r="815" spans="1:11" s="41" customFormat="1" ht="45">
      <c r="A815" s="224"/>
      <c r="B815" s="218"/>
      <c r="C815" s="56" t="s">
        <v>78</v>
      </c>
      <c r="D815" s="57">
        <v>10042.5</v>
      </c>
      <c r="E815" s="57">
        <v>10042.5</v>
      </c>
      <c r="F815" s="57">
        <v>10042.5</v>
      </c>
      <c r="G815" s="57">
        <v>10042</v>
      </c>
      <c r="H815" s="62">
        <v>10042</v>
      </c>
      <c r="I815" s="62">
        <f>G815/D815*100</f>
        <v>99.99502116006971</v>
      </c>
      <c r="J815" s="62">
        <f>G815/E815*100</f>
        <v>99.99502116006971</v>
      </c>
      <c r="K815" s="62">
        <f>G815/F815*100</f>
        <v>99.99502116006971</v>
      </c>
    </row>
    <row r="816" spans="1:11" s="41" customFormat="1" ht="75">
      <c r="A816" s="224"/>
      <c r="B816" s="218"/>
      <c r="C816" s="71" t="s">
        <v>79</v>
      </c>
      <c r="D816" s="57">
        <f>D815</f>
        <v>10042.5</v>
      </c>
      <c r="E816" s="57">
        <f>E815</f>
        <v>10042.5</v>
      </c>
      <c r="F816" s="57">
        <f>F815</f>
        <v>10042.5</v>
      </c>
      <c r="G816" s="57">
        <f>G815</f>
        <v>10042</v>
      </c>
      <c r="H816" s="57">
        <f>H815</f>
        <v>10042</v>
      </c>
      <c r="I816" s="62">
        <f>G816/D816*100</f>
        <v>99.99502116006971</v>
      </c>
      <c r="J816" s="62">
        <f>G816/E816*100</f>
        <v>99.99502116006971</v>
      </c>
      <c r="K816" s="62">
        <v>0</v>
      </c>
    </row>
    <row r="817" spans="1:11" s="41" customFormat="1" ht="45">
      <c r="A817" s="224"/>
      <c r="B817" s="218"/>
      <c r="C817" s="56" t="s">
        <v>80</v>
      </c>
      <c r="D817" s="57">
        <v>0</v>
      </c>
      <c r="E817" s="57">
        <v>0</v>
      </c>
      <c r="F817" s="62">
        <v>0</v>
      </c>
      <c r="G817" s="62">
        <v>0</v>
      </c>
      <c r="H817" s="62">
        <v>0</v>
      </c>
      <c r="I817" s="62">
        <v>0</v>
      </c>
      <c r="J817" s="62">
        <v>0</v>
      </c>
      <c r="K817" s="62">
        <v>0</v>
      </c>
    </row>
    <row r="818" spans="1:11" s="41" customFormat="1" ht="45">
      <c r="A818" s="225"/>
      <c r="B818" s="218"/>
      <c r="C818" s="56" t="s">
        <v>81</v>
      </c>
      <c r="D818" s="57">
        <v>0</v>
      </c>
      <c r="E818" s="57">
        <v>0</v>
      </c>
      <c r="F818" s="62">
        <v>0</v>
      </c>
      <c r="G818" s="62">
        <v>0</v>
      </c>
      <c r="H818" s="62">
        <v>0</v>
      </c>
      <c r="I818" s="62">
        <v>0</v>
      </c>
      <c r="J818" s="62">
        <v>0</v>
      </c>
      <c r="K818" s="62">
        <v>0</v>
      </c>
    </row>
    <row r="819" spans="1:11" s="41" customFormat="1" ht="15">
      <c r="A819" s="223" t="s">
        <v>191</v>
      </c>
      <c r="B819" s="218" t="s">
        <v>86</v>
      </c>
      <c r="C819" s="56" t="s">
        <v>75</v>
      </c>
      <c r="D819" s="57">
        <f>D820+D822+D824+D825</f>
        <v>240699.7</v>
      </c>
      <c r="E819" s="57">
        <f>E820+E822+E824+E825</f>
        <v>247199.7</v>
      </c>
      <c r="F819" s="57">
        <f>F820+F822+F824+F825</f>
        <v>247199.7</v>
      </c>
      <c r="G819" s="57">
        <f>G820+G822+G824+G825</f>
        <v>104445.20000000001</v>
      </c>
      <c r="H819" s="57">
        <f>H820+H822+H824+H825</f>
        <v>122842.3</v>
      </c>
      <c r="I819" s="55">
        <f>G819/D819*100</f>
        <v>43.39232662109675</v>
      </c>
      <c r="J819" s="55">
        <f>G819/E819*100</f>
        <v>42.251345774286946</v>
      </c>
      <c r="K819" s="55">
        <f>G819/F819*100</f>
        <v>42.251345774286946</v>
      </c>
    </row>
    <row r="820" spans="1:11" s="41" customFormat="1" ht="30">
      <c r="A820" s="224"/>
      <c r="B820" s="218"/>
      <c r="C820" s="56" t="s">
        <v>76</v>
      </c>
      <c r="D820" s="57">
        <f>D827+D834+D841+D848</f>
        <v>61736</v>
      </c>
      <c r="E820" s="57">
        <f>E827+E834+E841+E848</f>
        <v>68236</v>
      </c>
      <c r="F820" s="57">
        <f>F827+F834+F841+F848</f>
        <v>68236</v>
      </c>
      <c r="G820" s="57">
        <f>G827+G834+G841+G848</f>
        <v>28113.1</v>
      </c>
      <c r="H820" s="57">
        <f>H827+H834+H841+H848</f>
        <v>31896.699999999997</v>
      </c>
      <c r="I820" s="62">
        <f>G820/D820*100</f>
        <v>45.5376117662304</v>
      </c>
      <c r="J820" s="62">
        <f>G820/E820*100</f>
        <v>41.1998065537253</v>
      </c>
      <c r="K820" s="62">
        <f>G820/F820*100</f>
        <v>41.1998065537253</v>
      </c>
    </row>
    <row r="821" spans="1:11" s="41" customFormat="1" ht="75">
      <c r="A821" s="224"/>
      <c r="B821" s="218"/>
      <c r="C821" s="71" t="s">
        <v>77</v>
      </c>
      <c r="D821" s="57">
        <f>D820</f>
        <v>61736</v>
      </c>
      <c r="E821" s="57">
        <f>E820</f>
        <v>68236</v>
      </c>
      <c r="F821" s="57">
        <f>F820</f>
        <v>68236</v>
      </c>
      <c r="G821" s="57">
        <f>G820</f>
        <v>28113.1</v>
      </c>
      <c r="H821" s="57">
        <f>H820</f>
        <v>31896.699999999997</v>
      </c>
      <c r="I821" s="62">
        <v>0</v>
      </c>
      <c r="J821" s="62">
        <v>0</v>
      </c>
      <c r="K821" s="62">
        <v>0</v>
      </c>
    </row>
    <row r="822" spans="1:11" s="41" customFormat="1" ht="45">
      <c r="A822" s="224"/>
      <c r="B822" s="218"/>
      <c r="C822" s="56" t="s">
        <v>78</v>
      </c>
      <c r="D822" s="57">
        <f>D829+D836+D844</f>
        <v>178963.7</v>
      </c>
      <c r="E822" s="57">
        <f>E829+E836+E844</f>
        <v>178963.7</v>
      </c>
      <c r="F822" s="57">
        <f>F829+F836+F844</f>
        <v>178963.7</v>
      </c>
      <c r="G822" s="57">
        <f>G829+G836+G844</f>
        <v>76332.1</v>
      </c>
      <c r="H822" s="57">
        <f>H829+H836+H844</f>
        <v>90945.6</v>
      </c>
      <c r="I822" s="62">
        <v>0</v>
      </c>
      <c r="J822" s="62">
        <v>0</v>
      </c>
      <c r="K822" s="62">
        <v>0</v>
      </c>
    </row>
    <row r="823" spans="1:11" s="41" customFormat="1" ht="75">
      <c r="A823" s="224"/>
      <c r="B823" s="218"/>
      <c r="C823" s="71" t="s">
        <v>79</v>
      </c>
      <c r="D823" s="57">
        <f>D822</f>
        <v>178963.7</v>
      </c>
      <c r="E823" s="57">
        <f>E822</f>
        <v>178963.7</v>
      </c>
      <c r="F823" s="57">
        <f>F822</f>
        <v>178963.7</v>
      </c>
      <c r="G823" s="57">
        <f>G822</f>
        <v>76332.1</v>
      </c>
      <c r="H823" s="57">
        <f>H822</f>
        <v>90945.6</v>
      </c>
      <c r="I823" s="62">
        <v>0</v>
      </c>
      <c r="J823" s="62">
        <v>0</v>
      </c>
      <c r="K823" s="62">
        <v>0</v>
      </c>
    </row>
    <row r="824" spans="1:11" s="41" customFormat="1" ht="45">
      <c r="A824" s="224"/>
      <c r="B824" s="218"/>
      <c r="C824" s="56" t="s">
        <v>80</v>
      </c>
      <c r="D824" s="57">
        <v>0</v>
      </c>
      <c r="E824" s="57">
        <v>0</v>
      </c>
      <c r="F824" s="62">
        <v>0</v>
      </c>
      <c r="G824" s="62">
        <v>0</v>
      </c>
      <c r="H824" s="62">
        <v>0</v>
      </c>
      <c r="I824" s="62">
        <v>0</v>
      </c>
      <c r="J824" s="62">
        <v>0</v>
      </c>
      <c r="K824" s="62">
        <v>0</v>
      </c>
    </row>
    <row r="825" spans="1:11" s="41" customFormat="1" ht="45">
      <c r="A825" s="225"/>
      <c r="B825" s="218"/>
      <c r="C825" s="56" t="s">
        <v>81</v>
      </c>
      <c r="D825" s="57">
        <v>0</v>
      </c>
      <c r="E825" s="57">
        <v>0</v>
      </c>
      <c r="F825" s="62">
        <v>0</v>
      </c>
      <c r="G825" s="62">
        <v>0</v>
      </c>
      <c r="H825" s="62">
        <v>0</v>
      </c>
      <c r="I825" s="62">
        <v>0</v>
      </c>
      <c r="J825" s="62">
        <v>0</v>
      </c>
      <c r="K825" s="62">
        <v>0</v>
      </c>
    </row>
    <row r="826" spans="1:11" s="41" customFormat="1" ht="15">
      <c r="A826" s="219" t="s">
        <v>192</v>
      </c>
      <c r="B826" s="218" t="s">
        <v>86</v>
      </c>
      <c r="C826" s="56" t="s">
        <v>75</v>
      </c>
      <c r="D826" s="57">
        <f>D827+D829+D831+D832</f>
        <v>135704.5</v>
      </c>
      <c r="E826" s="57">
        <f>E827+E829+E831+E832</f>
        <v>135704.5</v>
      </c>
      <c r="F826" s="57">
        <f>F827+F829+F831+F832</f>
        <v>135704.5</v>
      </c>
      <c r="G826" s="57">
        <f>G827+G829+G831+G832</f>
        <v>70871.6</v>
      </c>
      <c r="H826" s="57">
        <f>H827+H829+H831+H832</f>
        <v>77454.7</v>
      </c>
      <c r="I826" s="55">
        <f>G826/D826*100</f>
        <v>52.22494464074515</v>
      </c>
      <c r="J826" s="55">
        <f>G826/E826*100</f>
        <v>52.22494464074515</v>
      </c>
      <c r="K826" s="55">
        <f>G826/F826*100</f>
        <v>52.22494464074515</v>
      </c>
    </row>
    <row r="827" spans="1:11" s="41" customFormat="1" ht="30">
      <c r="A827" s="220"/>
      <c r="B827" s="218"/>
      <c r="C827" s="56" t="s">
        <v>76</v>
      </c>
      <c r="D827" s="57">
        <v>46261.4</v>
      </c>
      <c r="E827" s="57">
        <v>46261.4</v>
      </c>
      <c r="F827" s="57">
        <v>46261.4</v>
      </c>
      <c r="G827" s="57">
        <v>24160</v>
      </c>
      <c r="H827" s="57">
        <v>26407.6</v>
      </c>
      <c r="I827" s="62">
        <f>G827/D827*100</f>
        <v>52.224965089686</v>
      </c>
      <c r="J827" s="62">
        <f>G827/E827*100</f>
        <v>52.224965089686</v>
      </c>
      <c r="K827" s="62">
        <f>G827/F827*100</f>
        <v>52.224965089686</v>
      </c>
    </row>
    <row r="828" spans="1:11" s="41" customFormat="1" ht="75">
      <c r="A828" s="220"/>
      <c r="B828" s="218"/>
      <c r="C828" s="71" t="s">
        <v>77</v>
      </c>
      <c r="D828" s="57">
        <f>D827</f>
        <v>46261.4</v>
      </c>
      <c r="E828" s="57">
        <f>E827</f>
        <v>46261.4</v>
      </c>
      <c r="F828" s="57">
        <f>F827</f>
        <v>46261.4</v>
      </c>
      <c r="G828" s="57">
        <f>G827</f>
        <v>24160</v>
      </c>
      <c r="H828" s="57">
        <f>H827</f>
        <v>26407.6</v>
      </c>
      <c r="I828" s="62">
        <v>0</v>
      </c>
      <c r="J828" s="62">
        <v>0</v>
      </c>
      <c r="K828" s="62">
        <v>0</v>
      </c>
    </row>
    <row r="829" spans="1:11" s="41" customFormat="1" ht="45">
      <c r="A829" s="220"/>
      <c r="B829" s="218"/>
      <c r="C829" s="56" t="s">
        <v>78</v>
      </c>
      <c r="D829" s="57">
        <v>89443.1</v>
      </c>
      <c r="E829" s="57">
        <v>89443.1</v>
      </c>
      <c r="F829" s="57">
        <v>89443.1</v>
      </c>
      <c r="G829" s="62">
        <v>46711.6</v>
      </c>
      <c r="H829" s="62">
        <v>51047.1</v>
      </c>
      <c r="I829" s="62">
        <f>G829/D829*100</f>
        <v>52.224934064226304</v>
      </c>
      <c r="J829" s="62">
        <f>G829/E829*100</f>
        <v>52.224934064226304</v>
      </c>
      <c r="K829" s="62">
        <f>G829/F829*100</f>
        <v>52.224934064226304</v>
      </c>
    </row>
    <row r="830" spans="1:11" s="41" customFormat="1" ht="75">
      <c r="A830" s="220"/>
      <c r="B830" s="218"/>
      <c r="C830" s="71" t="s">
        <v>79</v>
      </c>
      <c r="D830" s="57">
        <f>D829</f>
        <v>89443.1</v>
      </c>
      <c r="E830" s="57">
        <f>E829</f>
        <v>89443.1</v>
      </c>
      <c r="F830" s="57">
        <f>F829</f>
        <v>89443.1</v>
      </c>
      <c r="G830" s="57">
        <f>G829</f>
        <v>46711.6</v>
      </c>
      <c r="H830" s="57">
        <f>H829</f>
        <v>51047.1</v>
      </c>
      <c r="I830" s="62">
        <v>0</v>
      </c>
      <c r="J830" s="62">
        <v>0</v>
      </c>
      <c r="K830" s="62">
        <v>0</v>
      </c>
    </row>
    <row r="831" spans="1:11" s="41" customFormat="1" ht="45">
      <c r="A831" s="220"/>
      <c r="B831" s="218"/>
      <c r="C831" s="56" t="s">
        <v>80</v>
      </c>
      <c r="D831" s="57">
        <v>0</v>
      </c>
      <c r="E831" s="57">
        <v>0</v>
      </c>
      <c r="F831" s="62">
        <v>0</v>
      </c>
      <c r="G831" s="62">
        <v>0</v>
      </c>
      <c r="H831" s="62">
        <v>0</v>
      </c>
      <c r="I831" s="62">
        <v>0</v>
      </c>
      <c r="J831" s="62">
        <v>0</v>
      </c>
      <c r="K831" s="62">
        <v>0</v>
      </c>
    </row>
    <row r="832" spans="1:11" s="41" customFormat="1" ht="45">
      <c r="A832" s="221"/>
      <c r="B832" s="218"/>
      <c r="C832" s="56" t="s">
        <v>81</v>
      </c>
      <c r="D832" s="57">
        <v>0</v>
      </c>
      <c r="E832" s="57">
        <v>0</v>
      </c>
      <c r="F832" s="62">
        <v>0</v>
      </c>
      <c r="G832" s="62">
        <v>0</v>
      </c>
      <c r="H832" s="62">
        <v>0</v>
      </c>
      <c r="I832" s="62">
        <v>0</v>
      </c>
      <c r="J832" s="62">
        <v>0</v>
      </c>
      <c r="K832" s="62">
        <v>0</v>
      </c>
    </row>
    <row r="833" spans="1:11" s="41" customFormat="1" ht="15">
      <c r="A833" s="219" t="s">
        <v>193</v>
      </c>
      <c r="B833" s="218" t="s">
        <v>86</v>
      </c>
      <c r="C833" s="56" t="s">
        <v>75</v>
      </c>
      <c r="D833" s="57">
        <f>D834+D836+D838+D839</f>
        <v>49505.799999999996</v>
      </c>
      <c r="E833" s="57">
        <f>E834+E836+E838+E839</f>
        <v>49505.799999999996</v>
      </c>
      <c r="F833" s="57">
        <f>F834+F836+F838+F839</f>
        <v>49505.799999999996</v>
      </c>
      <c r="G833" s="57">
        <f>G834+G836+G838+G839</f>
        <v>26389.7</v>
      </c>
      <c r="H833" s="57">
        <f>H834+H836+H838+H839</f>
        <v>37518.6</v>
      </c>
      <c r="I833" s="55">
        <f>G833/D833*100</f>
        <v>53.306279264247834</v>
      </c>
      <c r="J833" s="55">
        <f>G833/E833*100</f>
        <v>53.306279264247834</v>
      </c>
      <c r="K833" s="55">
        <f>G833/F833*100</f>
        <v>53.306279264247834</v>
      </c>
    </row>
    <row r="834" spans="1:11" s="41" customFormat="1" ht="30">
      <c r="A834" s="220"/>
      <c r="B834" s="218"/>
      <c r="C834" s="56" t="s">
        <v>76</v>
      </c>
      <c r="D834" s="57">
        <v>3785.2</v>
      </c>
      <c r="E834" s="57">
        <v>3785.2</v>
      </c>
      <c r="F834" s="57">
        <v>3785.2</v>
      </c>
      <c r="G834" s="57">
        <v>2017.7</v>
      </c>
      <c r="H834" s="57">
        <v>2868.6</v>
      </c>
      <c r="I834" s="62">
        <f>G834/D834*100</f>
        <v>53.30497727993237</v>
      </c>
      <c r="J834" s="62">
        <f>G834/E834*100</f>
        <v>53.30497727993237</v>
      </c>
      <c r="K834" s="62">
        <f>G834/F834*100</f>
        <v>53.30497727993237</v>
      </c>
    </row>
    <row r="835" spans="1:11" s="41" customFormat="1" ht="75">
      <c r="A835" s="220"/>
      <c r="B835" s="218"/>
      <c r="C835" s="71" t="s">
        <v>77</v>
      </c>
      <c r="D835" s="57">
        <f>D834</f>
        <v>3785.2</v>
      </c>
      <c r="E835" s="57">
        <f>E834</f>
        <v>3785.2</v>
      </c>
      <c r="F835" s="57">
        <f>F834</f>
        <v>3785.2</v>
      </c>
      <c r="G835" s="57">
        <f>G834</f>
        <v>2017.7</v>
      </c>
      <c r="H835" s="57">
        <f>H834</f>
        <v>2868.6</v>
      </c>
      <c r="I835" s="62">
        <v>0</v>
      </c>
      <c r="J835" s="62">
        <v>0</v>
      </c>
      <c r="K835" s="62">
        <v>0</v>
      </c>
    </row>
    <row r="836" spans="1:11" s="41" customFormat="1" ht="45">
      <c r="A836" s="220"/>
      <c r="B836" s="218"/>
      <c r="C836" s="56" t="s">
        <v>78</v>
      </c>
      <c r="D836" s="57">
        <v>45720.6</v>
      </c>
      <c r="E836" s="57">
        <v>45720.6</v>
      </c>
      <c r="F836" s="57">
        <v>45720.6</v>
      </c>
      <c r="G836" s="62">
        <v>24372</v>
      </c>
      <c r="H836" s="62">
        <v>34650</v>
      </c>
      <c r="I836" s="62">
        <f>G836/D836*100</f>
        <v>53.306387055287985</v>
      </c>
      <c r="J836" s="62">
        <f>G836/E836*100</f>
        <v>53.306387055287985</v>
      </c>
      <c r="K836" s="62">
        <f>G836/F836*100</f>
        <v>53.306387055287985</v>
      </c>
    </row>
    <row r="837" spans="1:11" s="41" customFormat="1" ht="75">
      <c r="A837" s="220"/>
      <c r="B837" s="218"/>
      <c r="C837" s="71" t="s">
        <v>79</v>
      </c>
      <c r="D837" s="57">
        <f>D836</f>
        <v>45720.6</v>
      </c>
      <c r="E837" s="57">
        <f>E836</f>
        <v>45720.6</v>
      </c>
      <c r="F837" s="57">
        <f>F836</f>
        <v>45720.6</v>
      </c>
      <c r="G837" s="57">
        <f>G836</f>
        <v>24372</v>
      </c>
      <c r="H837" s="57">
        <f>H836</f>
        <v>34650</v>
      </c>
      <c r="I837" s="62">
        <v>0</v>
      </c>
      <c r="J837" s="62">
        <v>0</v>
      </c>
      <c r="K837" s="62">
        <v>0</v>
      </c>
    </row>
    <row r="838" spans="1:11" s="41" customFormat="1" ht="45">
      <c r="A838" s="220"/>
      <c r="B838" s="218"/>
      <c r="C838" s="56" t="s">
        <v>80</v>
      </c>
      <c r="D838" s="57">
        <v>0</v>
      </c>
      <c r="E838" s="57">
        <v>0</v>
      </c>
      <c r="F838" s="62">
        <v>0</v>
      </c>
      <c r="G838" s="62">
        <v>0</v>
      </c>
      <c r="H838" s="62">
        <v>0</v>
      </c>
      <c r="I838" s="62">
        <v>0</v>
      </c>
      <c r="J838" s="62">
        <v>0</v>
      </c>
      <c r="K838" s="62">
        <v>0</v>
      </c>
    </row>
    <row r="839" spans="1:11" s="41" customFormat="1" ht="45">
      <c r="A839" s="221"/>
      <c r="B839" s="218"/>
      <c r="C839" s="56" t="s">
        <v>81</v>
      </c>
      <c r="D839" s="57">
        <v>0</v>
      </c>
      <c r="E839" s="57">
        <v>0</v>
      </c>
      <c r="F839" s="62">
        <v>0</v>
      </c>
      <c r="G839" s="62">
        <v>0</v>
      </c>
      <c r="H839" s="62">
        <v>0</v>
      </c>
      <c r="I839" s="62">
        <v>0</v>
      </c>
      <c r="J839" s="62">
        <v>0</v>
      </c>
      <c r="K839" s="62">
        <v>0</v>
      </c>
    </row>
    <row r="840" spans="1:11" s="41" customFormat="1" ht="15">
      <c r="A840" s="220" t="s">
        <v>194</v>
      </c>
      <c r="B840" s="218" t="s">
        <v>86</v>
      </c>
      <c r="C840" s="56" t="s">
        <v>75</v>
      </c>
      <c r="D840" s="57">
        <f>D841+D843+D845+D846</f>
        <v>47403.5</v>
      </c>
      <c r="E840" s="57">
        <f>E841+E843+E845+E846</f>
        <v>53903.5</v>
      </c>
      <c r="F840" s="57">
        <f>F841+F843+F845+F846</f>
        <v>53903.5</v>
      </c>
      <c r="G840" s="57">
        <f>G841+G843+G845+G846</f>
        <v>5680.3</v>
      </c>
      <c r="H840" s="57">
        <f>H841+H843+H845+H846</f>
        <v>5680.3</v>
      </c>
      <c r="I840" s="55">
        <f>G840/D840*100</f>
        <v>11.982870463151455</v>
      </c>
      <c r="J840" s="55">
        <f>G840/E840*100</f>
        <v>10.537905701856095</v>
      </c>
      <c r="K840" s="55">
        <f>G840/F840*100</f>
        <v>10.537905701856095</v>
      </c>
    </row>
    <row r="841" spans="1:11" s="41" customFormat="1" ht="30">
      <c r="A841" s="220"/>
      <c r="B841" s="218"/>
      <c r="C841" s="56" t="s">
        <v>76</v>
      </c>
      <c r="D841" s="57">
        <v>3603.5</v>
      </c>
      <c r="E841" s="57">
        <f>3603.5+6500</f>
        <v>10103.5</v>
      </c>
      <c r="F841" s="57">
        <f>3603.5+6500</f>
        <v>10103.5</v>
      </c>
      <c r="G841" s="57">
        <v>431.8</v>
      </c>
      <c r="H841" s="57">
        <v>431.8</v>
      </c>
      <c r="I841" s="62">
        <f>G841/D841*100</f>
        <v>11.982794505342028</v>
      </c>
      <c r="J841" s="62">
        <f>G841/E841*100</f>
        <v>4.273766516553669</v>
      </c>
      <c r="K841" s="62">
        <f>G841/F841*100</f>
        <v>4.273766516553669</v>
      </c>
    </row>
    <row r="842" spans="1:11" s="41" customFormat="1" ht="75">
      <c r="A842" s="220"/>
      <c r="B842" s="218"/>
      <c r="C842" s="71" t="s">
        <v>77</v>
      </c>
      <c r="D842" s="57">
        <f>D841</f>
        <v>3603.5</v>
      </c>
      <c r="E842" s="57">
        <f>E841-6500</f>
        <v>3603.5</v>
      </c>
      <c r="F842" s="57">
        <f>F841-6500</f>
        <v>3603.5</v>
      </c>
      <c r="G842" s="57">
        <f>G841</f>
        <v>431.8</v>
      </c>
      <c r="H842" s="57">
        <f>H841</f>
        <v>431.8</v>
      </c>
      <c r="I842" s="62">
        <v>0</v>
      </c>
      <c r="J842" s="62">
        <v>0</v>
      </c>
      <c r="K842" s="62">
        <v>0</v>
      </c>
    </row>
    <row r="843" spans="1:11" s="41" customFormat="1" ht="45">
      <c r="A843" s="220"/>
      <c r="B843" s="218"/>
      <c r="C843" s="56" t="s">
        <v>78</v>
      </c>
      <c r="D843" s="57">
        <v>43800</v>
      </c>
      <c r="E843" s="57">
        <v>43800</v>
      </c>
      <c r="F843" s="57">
        <v>43800</v>
      </c>
      <c r="G843" s="62">
        <v>5248.5</v>
      </c>
      <c r="H843" s="62">
        <v>5248.5</v>
      </c>
      <c r="I843" s="62">
        <f>G843/D843*100</f>
        <v>11.982876712328768</v>
      </c>
      <c r="J843" s="62">
        <f>G843/E843*100</f>
        <v>11.982876712328768</v>
      </c>
      <c r="K843" s="62">
        <f>G843/F843*100</f>
        <v>11.982876712328768</v>
      </c>
    </row>
    <row r="844" spans="1:11" s="41" customFormat="1" ht="75">
      <c r="A844" s="220"/>
      <c r="B844" s="218"/>
      <c r="C844" s="71" t="s">
        <v>79</v>
      </c>
      <c r="D844" s="57">
        <f>D843</f>
        <v>43800</v>
      </c>
      <c r="E844" s="57">
        <f>E843</f>
        <v>43800</v>
      </c>
      <c r="F844" s="57">
        <f>F843</f>
        <v>43800</v>
      </c>
      <c r="G844" s="57">
        <f>G843</f>
        <v>5248.5</v>
      </c>
      <c r="H844" s="57">
        <f>H843</f>
        <v>5248.5</v>
      </c>
      <c r="I844" s="62">
        <v>0</v>
      </c>
      <c r="J844" s="62">
        <v>0</v>
      </c>
      <c r="K844" s="62">
        <v>0</v>
      </c>
    </row>
    <row r="845" spans="1:11" s="41" customFormat="1" ht="45">
      <c r="A845" s="220"/>
      <c r="B845" s="218"/>
      <c r="C845" s="56" t="s">
        <v>80</v>
      </c>
      <c r="D845" s="57">
        <v>0</v>
      </c>
      <c r="E845" s="57">
        <v>0</v>
      </c>
      <c r="F845" s="62">
        <v>0</v>
      </c>
      <c r="G845" s="62">
        <v>0</v>
      </c>
      <c r="H845" s="62">
        <v>0</v>
      </c>
      <c r="I845" s="62">
        <v>0</v>
      </c>
      <c r="J845" s="62">
        <v>0</v>
      </c>
      <c r="K845" s="62">
        <v>0</v>
      </c>
    </row>
    <row r="846" spans="1:11" s="41" customFormat="1" ht="45.75" thickBot="1">
      <c r="A846" s="222"/>
      <c r="B846" s="218"/>
      <c r="C846" s="56" t="s">
        <v>81</v>
      </c>
      <c r="D846" s="57">
        <v>0</v>
      </c>
      <c r="E846" s="57">
        <v>0</v>
      </c>
      <c r="F846" s="62">
        <v>0</v>
      </c>
      <c r="G846" s="62">
        <v>0</v>
      </c>
      <c r="H846" s="62">
        <v>0</v>
      </c>
      <c r="I846" s="62">
        <v>0</v>
      </c>
      <c r="J846" s="62">
        <v>0</v>
      </c>
      <c r="K846" s="62">
        <v>0</v>
      </c>
    </row>
    <row r="847" spans="1:11" s="41" customFormat="1" ht="15">
      <c r="A847" s="220" t="s">
        <v>195</v>
      </c>
      <c r="B847" s="218" t="s">
        <v>86</v>
      </c>
      <c r="C847" s="56" t="s">
        <v>75</v>
      </c>
      <c r="D847" s="57">
        <f>D848+D850+D853+D854</f>
        <v>46185.9</v>
      </c>
      <c r="E847" s="57">
        <f>E848+E850+E853+E854</f>
        <v>46185.9</v>
      </c>
      <c r="F847" s="57">
        <f>F848+F850+F853+F854</f>
        <v>46185.9</v>
      </c>
      <c r="G847" s="57">
        <f>G848+G850+G853+G854</f>
        <v>28221.699999999997</v>
      </c>
      <c r="H847" s="57">
        <f>H848+H850+H853+H854</f>
        <v>55624.899999999994</v>
      </c>
      <c r="I847" s="55">
        <f>G847/D847*100</f>
        <v>61.10457953617878</v>
      </c>
      <c r="J847" s="55">
        <f>G847/E847*100</f>
        <v>61.10457953617878</v>
      </c>
      <c r="K847" s="55">
        <f>G847/F847*100</f>
        <v>61.10457953617878</v>
      </c>
    </row>
    <row r="848" spans="1:11" s="41" customFormat="1" ht="30">
      <c r="A848" s="220"/>
      <c r="B848" s="218"/>
      <c r="C848" s="56" t="s">
        <v>76</v>
      </c>
      <c r="D848" s="57">
        <v>8085.9</v>
      </c>
      <c r="E848" s="57">
        <v>8085.9</v>
      </c>
      <c r="F848" s="57">
        <v>8085.9</v>
      </c>
      <c r="G848" s="57">
        <f>958.3+545.3</f>
        <v>1503.6</v>
      </c>
      <c r="H848" s="57">
        <f>1090.6+1098.1</f>
        <v>2188.7</v>
      </c>
      <c r="I848" s="62">
        <f>G848/D848*100</f>
        <v>18.59533261603532</v>
      </c>
      <c r="J848" s="62">
        <f>G848/E848*100</f>
        <v>18.59533261603532</v>
      </c>
      <c r="K848" s="62">
        <f>G848/F848*100</f>
        <v>18.59533261603532</v>
      </c>
    </row>
    <row r="849" spans="1:11" s="41" customFormat="1" ht="75">
      <c r="A849" s="220"/>
      <c r="B849" s="218"/>
      <c r="C849" s="71" t="s">
        <v>77</v>
      </c>
      <c r="D849" s="57">
        <f>D848</f>
        <v>8085.9</v>
      </c>
      <c r="E849" s="57">
        <f>E848</f>
        <v>8085.9</v>
      </c>
      <c r="F849" s="57">
        <f>F848</f>
        <v>8085.9</v>
      </c>
      <c r="G849" s="57">
        <f>G848-545.3</f>
        <v>958.3</v>
      </c>
      <c r="H849" s="57">
        <f>H848-1090.6</f>
        <v>1098.1</v>
      </c>
      <c r="I849" s="62">
        <v>0</v>
      </c>
      <c r="J849" s="62">
        <v>0</v>
      </c>
      <c r="K849" s="62">
        <v>0</v>
      </c>
    </row>
    <row r="850" spans="1:11" s="41" customFormat="1" ht="45">
      <c r="A850" s="220"/>
      <c r="B850" s="218"/>
      <c r="C850" s="56" t="s">
        <v>78</v>
      </c>
      <c r="D850" s="57">
        <v>38100</v>
      </c>
      <c r="E850" s="57">
        <v>38100</v>
      </c>
      <c r="F850" s="57">
        <v>38100</v>
      </c>
      <c r="G850" s="62">
        <v>26718.1</v>
      </c>
      <c r="H850" s="62">
        <v>53436.2</v>
      </c>
      <c r="I850" s="62">
        <v>0</v>
      </c>
      <c r="J850" s="62">
        <v>0</v>
      </c>
      <c r="K850" s="62">
        <v>0</v>
      </c>
    </row>
    <row r="851" spans="1:11" s="41" customFormat="1" ht="63">
      <c r="A851" s="220"/>
      <c r="B851" s="218"/>
      <c r="C851" s="72" t="s">
        <v>196</v>
      </c>
      <c r="D851" s="57">
        <v>38100</v>
      </c>
      <c r="E851" s="57">
        <v>38100</v>
      </c>
      <c r="F851" s="57">
        <v>38100</v>
      </c>
      <c r="G851" s="62">
        <v>26718.1</v>
      </c>
      <c r="H851" s="62">
        <v>38100</v>
      </c>
      <c r="I851" s="62"/>
      <c r="J851" s="62"/>
      <c r="K851" s="62"/>
    </row>
    <row r="852" spans="1:11" s="41" customFormat="1" ht="75">
      <c r="A852" s="220"/>
      <c r="B852" s="218"/>
      <c r="C852" s="71" t="s">
        <v>79</v>
      </c>
      <c r="D852" s="57">
        <f>D850</f>
        <v>38100</v>
      </c>
      <c r="E852" s="57">
        <f>E850</f>
        <v>38100</v>
      </c>
      <c r="F852" s="57">
        <f>F850</f>
        <v>38100</v>
      </c>
      <c r="G852" s="57">
        <f>G850</f>
        <v>26718.1</v>
      </c>
      <c r="H852" s="57">
        <f>H850</f>
        <v>53436.2</v>
      </c>
      <c r="I852" s="62">
        <v>0</v>
      </c>
      <c r="J852" s="62">
        <v>0</v>
      </c>
      <c r="K852" s="62">
        <v>0</v>
      </c>
    </row>
    <row r="853" spans="1:11" s="41" customFormat="1" ht="45">
      <c r="A853" s="220"/>
      <c r="B853" s="218"/>
      <c r="C853" s="56" t="s">
        <v>80</v>
      </c>
      <c r="D853" s="57">
        <v>0</v>
      </c>
      <c r="E853" s="57">
        <v>0</v>
      </c>
      <c r="F853" s="62">
        <v>0</v>
      </c>
      <c r="G853" s="62">
        <v>0</v>
      </c>
      <c r="H853" s="62">
        <v>0</v>
      </c>
      <c r="I853" s="62">
        <v>0</v>
      </c>
      <c r="J853" s="62">
        <v>0</v>
      </c>
      <c r="K853" s="62">
        <v>0</v>
      </c>
    </row>
    <row r="854" spans="1:11" s="41" customFormat="1" ht="45.75" thickBot="1">
      <c r="A854" s="222"/>
      <c r="B854" s="218"/>
      <c r="C854" s="56" t="s">
        <v>81</v>
      </c>
      <c r="D854" s="57">
        <v>0</v>
      </c>
      <c r="E854" s="57">
        <v>0</v>
      </c>
      <c r="F854" s="62">
        <v>0</v>
      </c>
      <c r="G854" s="62">
        <v>0</v>
      </c>
      <c r="H854" s="62">
        <v>0</v>
      </c>
      <c r="I854" s="62">
        <v>0</v>
      </c>
      <c r="J854" s="62">
        <v>0</v>
      </c>
      <c r="K854" s="62">
        <v>0</v>
      </c>
    </row>
    <row r="855" spans="1:10" s="41" customFormat="1" ht="15">
      <c r="A855" s="42"/>
      <c r="B855" s="73"/>
      <c r="I855" s="42"/>
      <c r="J855" s="42"/>
    </row>
    <row r="856" spans="1:10" s="41" customFormat="1" ht="15">
      <c r="A856" s="42"/>
      <c r="B856" s="73"/>
      <c r="I856" s="42"/>
      <c r="J856" s="42"/>
    </row>
    <row r="857" spans="1:10" s="41" customFormat="1" ht="15">
      <c r="A857" s="42"/>
      <c r="B857" s="73"/>
      <c r="I857" s="42"/>
      <c r="J857" s="42"/>
    </row>
    <row r="858" spans="1:10" s="41" customFormat="1" ht="15">
      <c r="A858" s="42"/>
      <c r="B858" s="73"/>
      <c r="I858" s="42"/>
      <c r="J858" s="42"/>
    </row>
    <row r="859" spans="1:10" s="41" customFormat="1" ht="15">
      <c r="A859" s="42"/>
      <c r="B859" s="73"/>
      <c r="I859" s="42"/>
      <c r="J859" s="42"/>
    </row>
    <row r="860" spans="1:10" s="41" customFormat="1" ht="15">
      <c r="A860" s="42"/>
      <c r="B860" s="73"/>
      <c r="I860" s="42"/>
      <c r="J860" s="42"/>
    </row>
    <row r="861" spans="1:10" s="41" customFormat="1" ht="15">
      <c r="A861" s="42"/>
      <c r="B861" s="73"/>
      <c r="I861" s="42"/>
      <c r="J861" s="42"/>
    </row>
    <row r="862" spans="1:10" s="41" customFormat="1" ht="15">
      <c r="A862" s="42"/>
      <c r="B862" s="73"/>
      <c r="I862" s="42"/>
      <c r="J862" s="42"/>
    </row>
    <row r="863" spans="1:10" s="41" customFormat="1" ht="15">
      <c r="A863" s="42"/>
      <c r="B863" s="73"/>
      <c r="I863" s="42"/>
      <c r="J863" s="42"/>
    </row>
    <row r="864" spans="1:10" s="41" customFormat="1" ht="15">
      <c r="A864" s="42"/>
      <c r="B864" s="73"/>
      <c r="I864" s="42"/>
      <c r="J864" s="42"/>
    </row>
    <row r="865" spans="1:10" s="41" customFormat="1" ht="15">
      <c r="A865" s="42"/>
      <c r="B865" s="73"/>
      <c r="I865" s="42"/>
      <c r="J865" s="42"/>
    </row>
    <row r="866" spans="1:10" s="41" customFormat="1" ht="15">
      <c r="A866" s="42"/>
      <c r="B866" s="73"/>
      <c r="I866" s="42"/>
      <c r="J866" s="42"/>
    </row>
    <row r="867" spans="1:10" s="41" customFormat="1" ht="15">
      <c r="A867" s="42"/>
      <c r="B867" s="73"/>
      <c r="I867" s="42"/>
      <c r="J867" s="42"/>
    </row>
    <row r="868" spans="1:10" s="41" customFormat="1" ht="15">
      <c r="A868" s="42"/>
      <c r="B868" s="73"/>
      <c r="I868" s="42"/>
      <c r="J868" s="42"/>
    </row>
    <row r="869" spans="1:10" s="41" customFormat="1" ht="15">
      <c r="A869" s="42"/>
      <c r="B869" s="73"/>
      <c r="I869" s="42"/>
      <c r="J869" s="42"/>
    </row>
    <row r="870" spans="1:10" s="41" customFormat="1" ht="15">
      <c r="A870" s="42"/>
      <c r="B870" s="73"/>
      <c r="I870" s="42"/>
      <c r="J870" s="42"/>
    </row>
    <row r="871" spans="1:10" s="41" customFormat="1" ht="15">
      <c r="A871" s="42"/>
      <c r="B871" s="73"/>
      <c r="I871" s="42"/>
      <c r="J871" s="42"/>
    </row>
    <row r="872" spans="1:10" s="41" customFormat="1" ht="15">
      <c r="A872" s="42"/>
      <c r="B872" s="73"/>
      <c r="I872" s="42"/>
      <c r="J872" s="42"/>
    </row>
    <row r="873" spans="1:10" s="41" customFormat="1" ht="15">
      <c r="A873" s="42"/>
      <c r="B873" s="73"/>
      <c r="I873" s="42"/>
      <c r="J873" s="42"/>
    </row>
    <row r="874" spans="1:10" s="41" customFormat="1" ht="15">
      <c r="A874" s="42"/>
      <c r="B874" s="73"/>
      <c r="I874" s="42"/>
      <c r="J874" s="42"/>
    </row>
    <row r="875" spans="1:10" s="41" customFormat="1" ht="15">
      <c r="A875" s="42"/>
      <c r="B875" s="73"/>
      <c r="I875" s="42"/>
      <c r="J875" s="42"/>
    </row>
    <row r="876" spans="1:10" s="41" customFormat="1" ht="15">
      <c r="A876" s="42"/>
      <c r="B876" s="73"/>
      <c r="I876" s="42"/>
      <c r="J876" s="42"/>
    </row>
    <row r="877" spans="1:10" s="41" customFormat="1" ht="15">
      <c r="A877" s="42"/>
      <c r="B877" s="73"/>
      <c r="I877" s="42"/>
      <c r="J877" s="42"/>
    </row>
    <row r="878" spans="1:10" s="41" customFormat="1" ht="15">
      <c r="A878" s="42"/>
      <c r="B878" s="73"/>
      <c r="I878" s="42"/>
      <c r="J878" s="42"/>
    </row>
    <row r="879" spans="1:10" s="41" customFormat="1" ht="15">
      <c r="A879" s="42"/>
      <c r="B879" s="73"/>
      <c r="I879" s="42"/>
      <c r="J879" s="42"/>
    </row>
    <row r="880" spans="1:10" s="41" customFormat="1" ht="15">
      <c r="A880" s="42"/>
      <c r="B880" s="73"/>
      <c r="I880" s="42"/>
      <c r="J880" s="42"/>
    </row>
    <row r="881" spans="1:10" s="41" customFormat="1" ht="15">
      <c r="A881" s="42"/>
      <c r="B881" s="73"/>
      <c r="I881" s="42"/>
      <c r="J881" s="42"/>
    </row>
    <row r="882" spans="1:10" s="41" customFormat="1" ht="15">
      <c r="A882" s="42"/>
      <c r="B882" s="73"/>
      <c r="I882" s="42"/>
      <c r="J882" s="42"/>
    </row>
    <row r="883" spans="1:10" s="41" customFormat="1" ht="15">
      <c r="A883" s="42"/>
      <c r="B883" s="73"/>
      <c r="I883" s="42"/>
      <c r="J883" s="42"/>
    </row>
    <row r="884" spans="1:10" s="41" customFormat="1" ht="15">
      <c r="A884" s="42"/>
      <c r="B884" s="73"/>
      <c r="I884" s="42"/>
      <c r="J884" s="42"/>
    </row>
    <row r="885" spans="1:10" s="41" customFormat="1" ht="15">
      <c r="A885" s="42"/>
      <c r="B885" s="73"/>
      <c r="I885" s="42"/>
      <c r="J885" s="42"/>
    </row>
    <row r="886" spans="1:10" s="41" customFormat="1" ht="15">
      <c r="A886" s="42"/>
      <c r="B886" s="73"/>
      <c r="I886" s="42"/>
      <c r="J886" s="42"/>
    </row>
    <row r="887" spans="1:10" s="41" customFormat="1" ht="15">
      <c r="A887" s="42"/>
      <c r="B887" s="73"/>
      <c r="I887" s="42"/>
      <c r="J887" s="42"/>
    </row>
    <row r="888" spans="1:10" s="41" customFormat="1" ht="15">
      <c r="A888" s="42"/>
      <c r="B888" s="73"/>
      <c r="I888" s="42"/>
      <c r="J888" s="42"/>
    </row>
    <row r="889" spans="1:10" s="41" customFormat="1" ht="15">
      <c r="A889" s="42"/>
      <c r="B889" s="73"/>
      <c r="I889" s="42"/>
      <c r="J889" s="42"/>
    </row>
    <row r="890" spans="1:10" s="41" customFormat="1" ht="15">
      <c r="A890" s="42"/>
      <c r="B890" s="73"/>
      <c r="I890" s="42"/>
      <c r="J890" s="42"/>
    </row>
    <row r="891" spans="1:10" s="41" customFormat="1" ht="15">
      <c r="A891" s="42"/>
      <c r="B891" s="73"/>
      <c r="I891" s="42"/>
      <c r="J891" s="42"/>
    </row>
    <row r="892" spans="1:10" s="41" customFormat="1" ht="15">
      <c r="A892" s="42"/>
      <c r="B892" s="73"/>
      <c r="I892" s="42"/>
      <c r="J892" s="42"/>
    </row>
    <row r="893" spans="1:10" s="41" customFormat="1" ht="15">
      <c r="A893" s="42"/>
      <c r="B893" s="73"/>
      <c r="I893" s="42"/>
      <c r="J893" s="42"/>
    </row>
    <row r="894" spans="1:10" s="41" customFormat="1" ht="15">
      <c r="A894" s="42"/>
      <c r="B894" s="73"/>
      <c r="I894" s="42"/>
      <c r="J894" s="42"/>
    </row>
    <row r="895" spans="1:10" s="41" customFormat="1" ht="15">
      <c r="A895" s="42"/>
      <c r="B895" s="73"/>
      <c r="I895" s="42"/>
      <c r="J895" s="42"/>
    </row>
    <row r="896" spans="1:10" s="41" customFormat="1" ht="15">
      <c r="A896" s="42"/>
      <c r="B896" s="73"/>
      <c r="I896" s="42"/>
      <c r="J896" s="42"/>
    </row>
    <row r="897" spans="1:10" s="41" customFormat="1" ht="15">
      <c r="A897" s="42"/>
      <c r="B897" s="73"/>
      <c r="I897" s="42"/>
      <c r="J897" s="42"/>
    </row>
    <row r="898" spans="1:10" s="41" customFormat="1" ht="15">
      <c r="A898" s="42"/>
      <c r="B898" s="73"/>
      <c r="I898" s="42"/>
      <c r="J898" s="42"/>
    </row>
    <row r="899" spans="1:10" s="41" customFormat="1" ht="15">
      <c r="A899" s="42"/>
      <c r="B899" s="73"/>
      <c r="I899" s="42"/>
      <c r="J899" s="42"/>
    </row>
    <row r="900" spans="1:10" s="41" customFormat="1" ht="15">
      <c r="A900" s="42"/>
      <c r="B900" s="73"/>
      <c r="I900" s="42"/>
      <c r="J900" s="42"/>
    </row>
    <row r="901" spans="1:10" s="41" customFormat="1" ht="15">
      <c r="A901" s="42"/>
      <c r="B901" s="73"/>
      <c r="I901" s="42"/>
      <c r="J901" s="42"/>
    </row>
    <row r="902" spans="1:10" s="41" customFormat="1" ht="15">
      <c r="A902" s="42"/>
      <c r="B902" s="73"/>
      <c r="I902" s="42"/>
      <c r="J902" s="42"/>
    </row>
    <row r="903" spans="1:10" s="41" customFormat="1" ht="15">
      <c r="A903" s="42"/>
      <c r="B903" s="73"/>
      <c r="I903" s="42"/>
      <c r="J903" s="42"/>
    </row>
    <row r="904" spans="1:10" s="41" customFormat="1" ht="15">
      <c r="A904" s="42"/>
      <c r="B904" s="73"/>
      <c r="I904" s="42"/>
      <c r="J904" s="42"/>
    </row>
    <row r="905" spans="1:10" s="41" customFormat="1" ht="15">
      <c r="A905" s="42"/>
      <c r="B905" s="73"/>
      <c r="I905" s="42"/>
      <c r="J905" s="42"/>
    </row>
    <row r="906" spans="1:10" s="41" customFormat="1" ht="15">
      <c r="A906" s="42"/>
      <c r="B906" s="73"/>
      <c r="I906" s="42"/>
      <c r="J906" s="42"/>
    </row>
    <row r="907" spans="1:10" s="41" customFormat="1" ht="15">
      <c r="A907" s="42"/>
      <c r="B907" s="73"/>
      <c r="I907" s="42"/>
      <c r="J907" s="42"/>
    </row>
    <row r="908" spans="1:10" s="41" customFormat="1" ht="15">
      <c r="A908" s="42"/>
      <c r="B908" s="73"/>
      <c r="I908" s="42"/>
      <c r="J908" s="42"/>
    </row>
    <row r="909" spans="1:10" s="41" customFormat="1" ht="15">
      <c r="A909" s="42"/>
      <c r="B909" s="73"/>
      <c r="I909" s="42"/>
      <c r="J909" s="42"/>
    </row>
    <row r="910" spans="1:10" s="41" customFormat="1" ht="15">
      <c r="A910" s="42"/>
      <c r="B910" s="73"/>
      <c r="I910" s="42"/>
      <c r="J910" s="42"/>
    </row>
    <row r="911" spans="1:10" s="41" customFormat="1" ht="15">
      <c r="A911" s="42"/>
      <c r="B911" s="73"/>
      <c r="I911" s="42"/>
      <c r="J911" s="42"/>
    </row>
    <row r="912" spans="1:10" s="41" customFormat="1" ht="15">
      <c r="A912" s="42"/>
      <c r="B912" s="73"/>
      <c r="I912" s="42"/>
      <c r="J912" s="42"/>
    </row>
    <row r="913" spans="1:10" s="41" customFormat="1" ht="15">
      <c r="A913" s="42"/>
      <c r="B913" s="73"/>
      <c r="I913" s="42"/>
      <c r="J913" s="42"/>
    </row>
    <row r="914" spans="1:10" s="41" customFormat="1" ht="15">
      <c r="A914" s="42"/>
      <c r="B914" s="73"/>
      <c r="I914" s="42"/>
      <c r="J914" s="42"/>
    </row>
    <row r="915" spans="1:10" s="41" customFormat="1" ht="15">
      <c r="A915" s="42"/>
      <c r="B915" s="73"/>
      <c r="I915" s="42"/>
      <c r="J915" s="42"/>
    </row>
    <row r="916" spans="1:10" s="41" customFormat="1" ht="15">
      <c r="A916" s="42"/>
      <c r="B916" s="73"/>
      <c r="I916" s="42"/>
      <c r="J916" s="42"/>
    </row>
    <row r="917" spans="1:10" s="41" customFormat="1" ht="15">
      <c r="A917" s="42"/>
      <c r="B917" s="73"/>
      <c r="I917" s="42"/>
      <c r="J917" s="42"/>
    </row>
    <row r="918" spans="1:10" s="41" customFormat="1" ht="15">
      <c r="A918" s="42"/>
      <c r="B918" s="73"/>
      <c r="I918" s="42"/>
      <c r="J918" s="42"/>
    </row>
    <row r="919" spans="1:10" s="41" customFormat="1" ht="15">
      <c r="A919" s="42"/>
      <c r="B919" s="73"/>
      <c r="I919" s="42"/>
      <c r="J919" s="42"/>
    </row>
    <row r="920" spans="1:10" s="41" customFormat="1" ht="15">
      <c r="A920" s="42"/>
      <c r="B920" s="73"/>
      <c r="I920" s="42"/>
      <c r="J920" s="42"/>
    </row>
    <row r="921" spans="1:10" s="41" customFormat="1" ht="15">
      <c r="A921" s="42"/>
      <c r="B921" s="73"/>
      <c r="I921" s="42"/>
      <c r="J921" s="42"/>
    </row>
    <row r="922" spans="1:10" s="41" customFormat="1" ht="15">
      <c r="A922" s="42"/>
      <c r="B922" s="73"/>
      <c r="I922" s="42"/>
      <c r="J922" s="42"/>
    </row>
    <row r="923" spans="1:10" s="41" customFormat="1" ht="15">
      <c r="A923" s="42"/>
      <c r="B923" s="73"/>
      <c r="I923" s="42"/>
      <c r="J923" s="42"/>
    </row>
    <row r="924" spans="1:10" s="41" customFormat="1" ht="15">
      <c r="A924" s="42"/>
      <c r="B924" s="73"/>
      <c r="I924" s="42"/>
      <c r="J924" s="42"/>
    </row>
    <row r="925" spans="1:10" s="41" customFormat="1" ht="15">
      <c r="A925" s="42"/>
      <c r="B925" s="73"/>
      <c r="I925" s="42"/>
      <c r="J925" s="42"/>
    </row>
    <row r="926" spans="1:10" s="41" customFormat="1" ht="15">
      <c r="A926" s="42"/>
      <c r="B926" s="73"/>
      <c r="I926" s="42"/>
      <c r="J926" s="42"/>
    </row>
    <row r="927" spans="1:10" s="41" customFormat="1" ht="15">
      <c r="A927" s="42"/>
      <c r="B927" s="73"/>
      <c r="I927" s="42"/>
      <c r="J927" s="42"/>
    </row>
    <row r="928" spans="1:10" s="41" customFormat="1" ht="15">
      <c r="A928" s="42"/>
      <c r="B928" s="73"/>
      <c r="I928" s="42"/>
      <c r="J928" s="42"/>
    </row>
    <row r="929" spans="1:10" s="41" customFormat="1" ht="15">
      <c r="A929" s="42"/>
      <c r="B929" s="73"/>
      <c r="I929" s="42"/>
      <c r="J929" s="42"/>
    </row>
    <row r="930" spans="1:10" s="41" customFormat="1" ht="15">
      <c r="A930" s="42"/>
      <c r="B930" s="73"/>
      <c r="I930" s="42"/>
      <c r="J930" s="42"/>
    </row>
    <row r="931" spans="1:10" s="41" customFormat="1" ht="15">
      <c r="A931" s="42"/>
      <c r="B931" s="73"/>
      <c r="I931" s="42"/>
      <c r="J931" s="42"/>
    </row>
    <row r="932" spans="1:10" s="41" customFormat="1" ht="15">
      <c r="A932" s="42"/>
      <c r="B932" s="73"/>
      <c r="I932" s="42"/>
      <c r="J932" s="42"/>
    </row>
    <row r="933" spans="1:10" s="41" customFormat="1" ht="15">
      <c r="A933" s="42"/>
      <c r="B933" s="73"/>
      <c r="I933" s="42"/>
      <c r="J933" s="42"/>
    </row>
    <row r="934" spans="1:10" s="41" customFormat="1" ht="15">
      <c r="A934" s="42"/>
      <c r="B934" s="73"/>
      <c r="I934" s="42"/>
      <c r="J934" s="42"/>
    </row>
    <row r="935" spans="1:10" s="41" customFormat="1" ht="15">
      <c r="A935" s="42"/>
      <c r="B935" s="73"/>
      <c r="I935" s="42"/>
      <c r="J935" s="42"/>
    </row>
    <row r="936" spans="1:10" s="41" customFormat="1" ht="15">
      <c r="A936" s="42"/>
      <c r="B936" s="73"/>
      <c r="I936" s="42"/>
      <c r="J936" s="42"/>
    </row>
    <row r="937" spans="1:10" s="41" customFormat="1" ht="15">
      <c r="A937" s="42"/>
      <c r="B937" s="73"/>
      <c r="I937" s="42"/>
      <c r="J937" s="42"/>
    </row>
    <row r="938" spans="1:10" s="41" customFormat="1" ht="15">
      <c r="A938" s="42"/>
      <c r="B938" s="73"/>
      <c r="I938" s="42"/>
      <c r="J938" s="42"/>
    </row>
    <row r="939" spans="1:10" s="41" customFormat="1" ht="15">
      <c r="A939" s="42"/>
      <c r="B939" s="73"/>
      <c r="I939" s="42"/>
      <c r="J939" s="42"/>
    </row>
    <row r="940" spans="1:10" s="41" customFormat="1" ht="15">
      <c r="A940" s="42"/>
      <c r="B940" s="73"/>
      <c r="I940" s="42"/>
      <c r="J940" s="42"/>
    </row>
    <row r="941" spans="1:10" s="41" customFormat="1" ht="15">
      <c r="A941" s="42"/>
      <c r="B941" s="73"/>
      <c r="I941" s="42"/>
      <c r="J941" s="42"/>
    </row>
    <row r="942" spans="1:10" s="41" customFormat="1" ht="15">
      <c r="A942" s="42"/>
      <c r="B942" s="73"/>
      <c r="I942" s="42"/>
      <c r="J942" s="42"/>
    </row>
    <row r="943" spans="1:10" s="41" customFormat="1" ht="15">
      <c r="A943" s="42"/>
      <c r="B943" s="73"/>
      <c r="I943" s="42"/>
      <c r="J943" s="42"/>
    </row>
    <row r="944" spans="1:10" s="41" customFormat="1" ht="15">
      <c r="A944" s="42"/>
      <c r="B944" s="73"/>
      <c r="I944" s="42"/>
      <c r="J944" s="42"/>
    </row>
    <row r="945" spans="1:10" s="41" customFormat="1" ht="15">
      <c r="A945" s="42"/>
      <c r="B945" s="73"/>
      <c r="I945" s="42"/>
      <c r="J945" s="42"/>
    </row>
    <row r="946" spans="1:10" s="41" customFormat="1" ht="15">
      <c r="A946" s="42"/>
      <c r="B946" s="73"/>
      <c r="I946" s="42"/>
      <c r="J946" s="42"/>
    </row>
    <row r="947" spans="1:10" s="41" customFormat="1" ht="15">
      <c r="A947" s="42"/>
      <c r="B947" s="73"/>
      <c r="I947" s="42"/>
      <c r="J947" s="42"/>
    </row>
    <row r="948" spans="1:10" s="41" customFormat="1" ht="15">
      <c r="A948" s="42"/>
      <c r="B948" s="73"/>
      <c r="I948" s="42"/>
      <c r="J948" s="42"/>
    </row>
    <row r="949" spans="1:10" s="41" customFormat="1" ht="15">
      <c r="A949" s="42"/>
      <c r="B949" s="73"/>
      <c r="I949" s="42"/>
      <c r="J949" s="42"/>
    </row>
    <row r="950" spans="1:10" s="41" customFormat="1" ht="15">
      <c r="A950" s="42"/>
      <c r="B950" s="73"/>
      <c r="I950" s="42"/>
      <c r="J950" s="42"/>
    </row>
    <row r="951" spans="1:10" s="41" customFormat="1" ht="15">
      <c r="A951" s="42"/>
      <c r="B951" s="73"/>
      <c r="I951" s="42"/>
      <c r="J951" s="42"/>
    </row>
    <row r="952" spans="1:10" s="41" customFormat="1" ht="15">
      <c r="A952" s="42"/>
      <c r="B952" s="73"/>
      <c r="I952" s="42"/>
      <c r="J952" s="42"/>
    </row>
    <row r="953" spans="1:10" s="41" customFormat="1" ht="15">
      <c r="A953" s="42"/>
      <c r="B953" s="73"/>
      <c r="I953" s="42"/>
      <c r="J953" s="42"/>
    </row>
    <row r="954" spans="1:10" s="41" customFormat="1" ht="15">
      <c r="A954" s="42"/>
      <c r="B954" s="73"/>
      <c r="I954" s="42"/>
      <c r="J954" s="42"/>
    </row>
    <row r="955" spans="1:10" s="41" customFormat="1" ht="15">
      <c r="A955" s="42"/>
      <c r="B955" s="73"/>
      <c r="I955" s="42"/>
      <c r="J955" s="42"/>
    </row>
    <row r="956" spans="1:10" s="41" customFormat="1" ht="15">
      <c r="A956" s="42"/>
      <c r="B956" s="73"/>
      <c r="I956" s="42"/>
      <c r="J956" s="42"/>
    </row>
    <row r="957" spans="1:10" s="41" customFormat="1" ht="15">
      <c r="A957" s="42"/>
      <c r="B957" s="73"/>
      <c r="I957" s="42"/>
      <c r="J957" s="42"/>
    </row>
    <row r="958" spans="1:10" s="41" customFormat="1" ht="15">
      <c r="A958" s="42"/>
      <c r="B958" s="73"/>
      <c r="I958" s="42"/>
      <c r="J958" s="42"/>
    </row>
    <row r="959" spans="1:10" s="41" customFormat="1" ht="15">
      <c r="A959" s="42"/>
      <c r="B959" s="73"/>
      <c r="I959" s="42"/>
      <c r="J959" s="42"/>
    </row>
    <row r="960" spans="1:10" s="41" customFormat="1" ht="15">
      <c r="A960" s="42"/>
      <c r="B960" s="73"/>
      <c r="I960" s="42"/>
      <c r="J960" s="42"/>
    </row>
    <row r="961" spans="1:10" s="41" customFormat="1" ht="15">
      <c r="A961" s="42"/>
      <c r="B961" s="73"/>
      <c r="I961" s="42"/>
      <c r="J961" s="42"/>
    </row>
    <row r="962" spans="1:10" s="41" customFormat="1" ht="15">
      <c r="A962" s="42"/>
      <c r="B962" s="73"/>
      <c r="I962" s="42"/>
      <c r="J962" s="42"/>
    </row>
    <row r="963" spans="1:10" s="41" customFormat="1" ht="15">
      <c r="A963" s="42"/>
      <c r="B963" s="73"/>
      <c r="I963" s="42"/>
      <c r="J963" s="42"/>
    </row>
    <row r="964" spans="1:10" s="41" customFormat="1" ht="15">
      <c r="A964" s="42"/>
      <c r="B964" s="73"/>
      <c r="I964" s="42"/>
      <c r="J964" s="42"/>
    </row>
    <row r="965" spans="1:10" s="41" customFormat="1" ht="15">
      <c r="A965" s="42"/>
      <c r="B965" s="73"/>
      <c r="I965" s="42"/>
      <c r="J965" s="42"/>
    </row>
    <row r="966" spans="1:10" s="41" customFormat="1" ht="15">
      <c r="A966" s="42"/>
      <c r="B966" s="73"/>
      <c r="I966" s="42"/>
      <c r="J966" s="42"/>
    </row>
    <row r="967" spans="1:10" s="41" customFormat="1" ht="15">
      <c r="A967" s="42"/>
      <c r="B967" s="73"/>
      <c r="I967" s="42"/>
      <c r="J967" s="42"/>
    </row>
    <row r="968" spans="1:10" s="41" customFormat="1" ht="15">
      <c r="A968" s="42"/>
      <c r="B968" s="73"/>
      <c r="I968" s="42"/>
      <c r="J968" s="42"/>
    </row>
    <row r="969" spans="1:10" s="41" customFormat="1" ht="15">
      <c r="A969" s="42"/>
      <c r="B969" s="73"/>
      <c r="I969" s="42"/>
      <c r="J969" s="42"/>
    </row>
    <row r="970" spans="1:10" s="41" customFormat="1" ht="15">
      <c r="A970" s="42"/>
      <c r="B970" s="73"/>
      <c r="I970" s="42"/>
      <c r="J970" s="42"/>
    </row>
    <row r="971" spans="1:10" s="41" customFormat="1" ht="15">
      <c r="A971" s="42"/>
      <c r="B971" s="73"/>
      <c r="I971" s="42"/>
      <c r="J971" s="42"/>
    </row>
    <row r="972" spans="1:10" s="41" customFormat="1" ht="15">
      <c r="A972" s="42"/>
      <c r="B972" s="73"/>
      <c r="I972" s="42"/>
      <c r="J972" s="42"/>
    </row>
    <row r="973" spans="1:10" s="41" customFormat="1" ht="15">
      <c r="A973" s="42"/>
      <c r="B973" s="73"/>
      <c r="I973" s="42"/>
      <c r="J973" s="42"/>
    </row>
    <row r="974" spans="1:10" s="41" customFormat="1" ht="15">
      <c r="A974" s="42"/>
      <c r="B974" s="73"/>
      <c r="I974" s="42"/>
      <c r="J974" s="42"/>
    </row>
    <row r="975" spans="1:10" s="41" customFormat="1" ht="15">
      <c r="A975" s="42"/>
      <c r="B975" s="73"/>
      <c r="I975" s="42"/>
      <c r="J975" s="42"/>
    </row>
    <row r="976" spans="1:10" s="41" customFormat="1" ht="15">
      <c r="A976" s="42"/>
      <c r="B976" s="73"/>
      <c r="I976" s="42"/>
      <c r="J976" s="42"/>
    </row>
    <row r="977" spans="1:10" s="41" customFormat="1" ht="15">
      <c r="A977" s="42"/>
      <c r="B977" s="73"/>
      <c r="I977" s="42"/>
      <c r="J977" s="42"/>
    </row>
    <row r="978" spans="1:10" s="41" customFormat="1" ht="15">
      <c r="A978" s="42"/>
      <c r="B978" s="73"/>
      <c r="I978" s="42"/>
      <c r="J978" s="42"/>
    </row>
    <row r="979" spans="1:10" s="41" customFormat="1" ht="15">
      <c r="A979" s="42"/>
      <c r="B979" s="73"/>
      <c r="I979" s="42"/>
      <c r="J979" s="42"/>
    </row>
    <row r="980" spans="1:10" s="41" customFormat="1" ht="15">
      <c r="A980" s="42"/>
      <c r="B980" s="73"/>
      <c r="I980" s="42"/>
      <c r="J980" s="42"/>
    </row>
    <row r="981" spans="1:10" s="41" customFormat="1" ht="15">
      <c r="A981" s="42"/>
      <c r="B981" s="73"/>
      <c r="I981" s="42"/>
      <c r="J981" s="42"/>
    </row>
    <row r="982" spans="1:10" s="41" customFormat="1" ht="15">
      <c r="A982" s="42"/>
      <c r="B982" s="73"/>
      <c r="I982" s="42"/>
      <c r="J982" s="42"/>
    </row>
    <row r="983" spans="1:10" s="41" customFormat="1" ht="15">
      <c r="A983" s="42"/>
      <c r="B983" s="73"/>
      <c r="I983" s="42"/>
      <c r="J983" s="42"/>
    </row>
    <row r="984" spans="1:10" s="41" customFormat="1" ht="15">
      <c r="A984" s="42"/>
      <c r="B984" s="73"/>
      <c r="I984" s="42"/>
      <c r="J984" s="42"/>
    </row>
    <row r="985" spans="1:10" s="41" customFormat="1" ht="15">
      <c r="A985" s="42"/>
      <c r="B985" s="73"/>
      <c r="I985" s="42"/>
      <c r="J985" s="42"/>
    </row>
    <row r="986" spans="1:10" s="41" customFormat="1" ht="15">
      <c r="A986" s="42"/>
      <c r="B986" s="73"/>
      <c r="I986" s="42"/>
      <c r="J986" s="42"/>
    </row>
    <row r="987" spans="1:10" s="41" customFormat="1" ht="15">
      <c r="A987" s="42"/>
      <c r="B987" s="73"/>
      <c r="I987" s="42"/>
      <c r="J987" s="42"/>
    </row>
    <row r="988" spans="1:10" s="41" customFormat="1" ht="15">
      <c r="A988" s="42"/>
      <c r="B988" s="73"/>
      <c r="I988" s="42"/>
      <c r="J988" s="42"/>
    </row>
    <row r="989" spans="1:10" s="41" customFormat="1" ht="15">
      <c r="A989" s="42"/>
      <c r="B989" s="73"/>
      <c r="I989" s="42"/>
      <c r="J989" s="42"/>
    </row>
    <row r="990" spans="1:10" s="41" customFormat="1" ht="15">
      <c r="A990" s="42"/>
      <c r="B990" s="73"/>
      <c r="I990" s="42"/>
      <c r="J990" s="42"/>
    </row>
    <row r="991" spans="1:10" s="41" customFormat="1" ht="15">
      <c r="A991" s="42"/>
      <c r="B991" s="73"/>
      <c r="I991" s="42"/>
      <c r="J991" s="42"/>
    </row>
    <row r="992" spans="1:10" s="41" customFormat="1" ht="15">
      <c r="A992" s="42"/>
      <c r="B992" s="73"/>
      <c r="I992" s="42"/>
      <c r="J992" s="42"/>
    </row>
    <row r="993" spans="1:10" s="41" customFormat="1" ht="15">
      <c r="A993" s="42"/>
      <c r="B993" s="73"/>
      <c r="I993" s="42"/>
      <c r="J993" s="42"/>
    </row>
    <row r="994" spans="1:10" s="41" customFormat="1" ht="15">
      <c r="A994" s="42"/>
      <c r="B994" s="73"/>
      <c r="I994" s="42"/>
      <c r="J994" s="42"/>
    </row>
    <row r="995" spans="1:10" s="41" customFormat="1" ht="15">
      <c r="A995" s="42"/>
      <c r="B995" s="73"/>
      <c r="I995" s="42"/>
      <c r="J995" s="42"/>
    </row>
    <row r="996" spans="1:10" s="41" customFormat="1" ht="15">
      <c r="A996" s="42"/>
      <c r="B996" s="73"/>
      <c r="I996" s="42"/>
      <c r="J996" s="42"/>
    </row>
    <row r="997" spans="1:10" s="41" customFormat="1" ht="15">
      <c r="A997" s="42"/>
      <c r="B997" s="73"/>
      <c r="I997" s="42"/>
      <c r="J997" s="42"/>
    </row>
    <row r="998" spans="1:10" s="41" customFormat="1" ht="15">
      <c r="A998" s="42"/>
      <c r="B998" s="73"/>
      <c r="I998" s="42"/>
      <c r="J998" s="42"/>
    </row>
    <row r="999" spans="1:10" s="41" customFormat="1" ht="15">
      <c r="A999" s="42"/>
      <c r="B999" s="73"/>
      <c r="I999" s="42"/>
      <c r="J999" s="42"/>
    </row>
    <row r="1000" spans="1:10" s="41" customFormat="1" ht="15">
      <c r="A1000" s="42"/>
      <c r="B1000" s="73"/>
      <c r="I1000" s="42"/>
      <c r="J1000" s="42"/>
    </row>
    <row r="1001" spans="1:10" s="41" customFormat="1" ht="15">
      <c r="A1001" s="42"/>
      <c r="B1001" s="73"/>
      <c r="I1001" s="42"/>
      <c r="J1001" s="42"/>
    </row>
    <row r="1002" spans="1:10" s="41" customFormat="1" ht="15">
      <c r="A1002" s="42"/>
      <c r="B1002" s="73"/>
      <c r="I1002" s="42"/>
      <c r="J1002" s="42"/>
    </row>
    <row r="1003" spans="1:10" s="41" customFormat="1" ht="15">
      <c r="A1003" s="42"/>
      <c r="B1003" s="73"/>
      <c r="I1003" s="42"/>
      <c r="J1003" s="42"/>
    </row>
    <row r="1004" spans="1:10" s="41" customFormat="1" ht="15">
      <c r="A1004" s="42"/>
      <c r="B1004" s="73"/>
      <c r="I1004" s="42"/>
      <c r="J1004" s="42"/>
    </row>
    <row r="1005" spans="1:10" s="41" customFormat="1" ht="15">
      <c r="A1005" s="42"/>
      <c r="B1005" s="73"/>
      <c r="I1005" s="42"/>
      <c r="J1005" s="42"/>
    </row>
    <row r="1006" spans="1:10" s="41" customFormat="1" ht="15">
      <c r="A1006" s="42"/>
      <c r="B1006" s="73"/>
      <c r="I1006" s="42"/>
      <c r="J1006" s="42"/>
    </row>
    <row r="1007" spans="1:10" s="41" customFormat="1" ht="15">
      <c r="A1007" s="42"/>
      <c r="B1007" s="73"/>
      <c r="I1007" s="42"/>
      <c r="J1007" s="42"/>
    </row>
    <row r="1008" spans="1:10" s="41" customFormat="1" ht="15">
      <c r="A1008" s="42"/>
      <c r="B1008" s="73"/>
      <c r="I1008" s="42"/>
      <c r="J1008" s="42"/>
    </row>
    <row r="1009" spans="1:10" s="41" customFormat="1" ht="15">
      <c r="A1009" s="42"/>
      <c r="B1009" s="73"/>
      <c r="I1009" s="42"/>
      <c r="J1009" s="42"/>
    </row>
    <row r="1010" spans="1:10" s="41" customFormat="1" ht="15">
      <c r="A1010" s="42"/>
      <c r="B1010" s="73"/>
      <c r="I1010" s="42"/>
      <c r="J1010" s="42"/>
    </row>
    <row r="1011" spans="1:10" s="41" customFormat="1" ht="15">
      <c r="A1011" s="42"/>
      <c r="B1011" s="73"/>
      <c r="I1011" s="42"/>
      <c r="J1011" s="42"/>
    </row>
    <row r="1012" spans="1:10" s="41" customFormat="1" ht="15">
      <c r="A1012" s="42"/>
      <c r="B1012" s="73"/>
      <c r="I1012" s="42"/>
      <c r="J1012" s="42"/>
    </row>
    <row r="1013" spans="1:10" s="41" customFormat="1" ht="15">
      <c r="A1013" s="42"/>
      <c r="B1013" s="73"/>
      <c r="I1013" s="42"/>
      <c r="J1013" s="42"/>
    </row>
    <row r="1014" spans="1:10" s="41" customFormat="1" ht="15">
      <c r="A1014" s="42"/>
      <c r="B1014" s="73"/>
      <c r="I1014" s="42"/>
      <c r="J1014" s="42"/>
    </row>
    <row r="1015" spans="1:10" s="41" customFormat="1" ht="15">
      <c r="A1015" s="42"/>
      <c r="B1015" s="73"/>
      <c r="I1015" s="42"/>
      <c r="J1015" s="42"/>
    </row>
    <row r="1016" spans="1:10" s="41" customFormat="1" ht="15">
      <c r="A1016" s="42"/>
      <c r="B1016" s="73"/>
      <c r="I1016" s="42"/>
      <c r="J1016" s="42"/>
    </row>
    <row r="1017" spans="1:10" s="41" customFormat="1" ht="15">
      <c r="A1017" s="42"/>
      <c r="B1017" s="73"/>
      <c r="I1017" s="42"/>
      <c r="J1017" s="42"/>
    </row>
    <row r="1018" spans="1:10" s="41" customFormat="1" ht="15">
      <c r="A1018" s="42"/>
      <c r="B1018" s="73"/>
      <c r="I1018" s="42"/>
      <c r="J1018" s="42"/>
    </row>
    <row r="1019" spans="1:10" s="41" customFormat="1" ht="15">
      <c r="A1019" s="42"/>
      <c r="B1019" s="73"/>
      <c r="I1019" s="42"/>
      <c r="J1019" s="42"/>
    </row>
    <row r="1020" spans="1:10" s="41" customFormat="1" ht="15">
      <c r="A1020" s="42"/>
      <c r="B1020" s="73"/>
      <c r="I1020" s="42"/>
      <c r="J1020" s="42"/>
    </row>
    <row r="1021" spans="1:10" s="41" customFormat="1" ht="15">
      <c r="A1021" s="42"/>
      <c r="B1021" s="73"/>
      <c r="I1021" s="42"/>
      <c r="J1021" s="42"/>
    </row>
    <row r="1022" spans="1:10" s="41" customFormat="1" ht="15">
      <c r="A1022" s="42"/>
      <c r="B1022" s="73"/>
      <c r="I1022" s="42"/>
      <c r="J1022" s="42"/>
    </row>
    <row r="1023" spans="1:10" s="41" customFormat="1" ht="15">
      <c r="A1023" s="42"/>
      <c r="B1023" s="73"/>
      <c r="I1023" s="42"/>
      <c r="J1023" s="42"/>
    </row>
    <row r="1024" spans="1:10" s="41" customFormat="1" ht="15">
      <c r="A1024" s="42"/>
      <c r="B1024" s="73"/>
      <c r="I1024" s="42"/>
      <c r="J1024" s="42"/>
    </row>
    <row r="1025" spans="1:10" s="41" customFormat="1" ht="15">
      <c r="A1025" s="42"/>
      <c r="B1025" s="73"/>
      <c r="I1025" s="42"/>
      <c r="J1025" s="42"/>
    </row>
    <row r="1026" spans="1:10" s="41" customFormat="1" ht="15">
      <c r="A1026" s="42"/>
      <c r="B1026" s="73"/>
      <c r="I1026" s="42"/>
      <c r="J1026" s="42"/>
    </row>
    <row r="1027" spans="1:10" s="41" customFormat="1" ht="15">
      <c r="A1027" s="42"/>
      <c r="B1027" s="73"/>
      <c r="I1027" s="42"/>
      <c r="J1027" s="42"/>
    </row>
    <row r="1028" spans="1:10" s="41" customFormat="1" ht="15">
      <c r="A1028" s="42"/>
      <c r="B1028" s="73"/>
      <c r="I1028" s="42"/>
      <c r="J1028" s="42"/>
    </row>
    <row r="1029" spans="1:10" s="41" customFormat="1" ht="15">
      <c r="A1029" s="42"/>
      <c r="B1029" s="73"/>
      <c r="I1029" s="42"/>
      <c r="J1029" s="42"/>
    </row>
    <row r="1030" spans="1:10" s="41" customFormat="1" ht="15">
      <c r="A1030" s="42"/>
      <c r="B1030" s="73"/>
      <c r="I1030" s="42"/>
      <c r="J1030" s="42"/>
    </row>
    <row r="1031" spans="1:10" s="41" customFormat="1" ht="15">
      <c r="A1031" s="42"/>
      <c r="B1031" s="73"/>
      <c r="I1031" s="42"/>
      <c r="J1031" s="42"/>
    </row>
    <row r="1032" spans="1:10" s="41" customFormat="1" ht="15">
      <c r="A1032" s="42"/>
      <c r="B1032" s="73"/>
      <c r="I1032" s="42"/>
      <c r="J1032" s="42"/>
    </row>
    <row r="1033" spans="1:10" s="41" customFormat="1" ht="15">
      <c r="A1033" s="42"/>
      <c r="B1033" s="73"/>
      <c r="I1033" s="42"/>
      <c r="J1033" s="42"/>
    </row>
    <row r="1034" spans="1:10" s="41" customFormat="1" ht="15">
      <c r="A1034" s="42"/>
      <c r="B1034" s="73"/>
      <c r="I1034" s="42"/>
      <c r="J1034" s="42"/>
    </row>
    <row r="1035" spans="1:10" s="41" customFormat="1" ht="15">
      <c r="A1035" s="42"/>
      <c r="B1035" s="73"/>
      <c r="I1035" s="42"/>
      <c r="J1035" s="42"/>
    </row>
    <row r="1036" spans="1:10" s="41" customFormat="1" ht="15">
      <c r="A1036" s="42"/>
      <c r="B1036" s="73"/>
      <c r="I1036" s="42"/>
      <c r="J1036" s="42"/>
    </row>
    <row r="1037" spans="1:10" s="41" customFormat="1" ht="15">
      <c r="A1037" s="42"/>
      <c r="B1037" s="73"/>
      <c r="I1037" s="42"/>
      <c r="J1037" s="42"/>
    </row>
    <row r="1038" spans="1:10" s="41" customFormat="1" ht="15">
      <c r="A1038" s="42"/>
      <c r="B1038" s="73"/>
      <c r="I1038" s="42"/>
      <c r="J1038" s="42"/>
    </row>
    <row r="1039" spans="1:10" s="41" customFormat="1" ht="15">
      <c r="A1039" s="42"/>
      <c r="B1039" s="73"/>
      <c r="I1039" s="42"/>
      <c r="J1039" s="42"/>
    </row>
    <row r="1040" spans="1:10" s="41" customFormat="1" ht="15">
      <c r="A1040" s="42"/>
      <c r="B1040" s="73"/>
      <c r="I1040" s="42"/>
      <c r="J1040" s="42"/>
    </row>
    <row r="1041" spans="1:10" s="41" customFormat="1" ht="15">
      <c r="A1041" s="42"/>
      <c r="B1041" s="73"/>
      <c r="I1041" s="42"/>
      <c r="J1041" s="42"/>
    </row>
    <row r="1042" spans="1:10" s="41" customFormat="1" ht="15">
      <c r="A1042" s="42"/>
      <c r="B1042" s="73"/>
      <c r="I1042" s="42"/>
      <c r="J1042" s="42"/>
    </row>
    <row r="1043" spans="1:10" s="41" customFormat="1" ht="15">
      <c r="A1043" s="42"/>
      <c r="B1043" s="73"/>
      <c r="I1043" s="42"/>
      <c r="J1043" s="42"/>
    </row>
    <row r="1044" spans="1:10" s="41" customFormat="1" ht="15">
      <c r="A1044" s="42"/>
      <c r="B1044" s="73"/>
      <c r="I1044" s="42"/>
      <c r="J1044" s="42"/>
    </row>
    <row r="1045" spans="1:10" s="41" customFormat="1" ht="15">
      <c r="A1045" s="42"/>
      <c r="B1045" s="73"/>
      <c r="I1045" s="42"/>
      <c r="J1045" s="42"/>
    </row>
    <row r="1046" spans="1:10" s="41" customFormat="1" ht="15">
      <c r="A1046" s="42"/>
      <c r="B1046" s="73"/>
      <c r="I1046" s="42"/>
      <c r="J1046" s="42"/>
    </row>
    <row r="1047" spans="1:10" s="41" customFormat="1" ht="15">
      <c r="A1047" s="42"/>
      <c r="B1047" s="73"/>
      <c r="I1047" s="42"/>
      <c r="J1047" s="42"/>
    </row>
    <row r="1048" spans="1:10" s="41" customFormat="1" ht="15">
      <c r="A1048" s="42"/>
      <c r="B1048" s="73"/>
      <c r="I1048" s="42"/>
      <c r="J1048" s="42"/>
    </row>
    <row r="1049" spans="1:10" s="41" customFormat="1" ht="15">
      <c r="A1049" s="42"/>
      <c r="B1049" s="73"/>
      <c r="I1049" s="42"/>
      <c r="J1049" s="42"/>
    </row>
    <row r="1050" spans="1:10" s="41" customFormat="1" ht="15">
      <c r="A1050" s="42"/>
      <c r="B1050" s="73"/>
      <c r="I1050" s="42"/>
      <c r="J1050" s="42"/>
    </row>
    <row r="1051" spans="1:10" s="41" customFormat="1" ht="15">
      <c r="A1051" s="42"/>
      <c r="B1051" s="73"/>
      <c r="I1051" s="42"/>
      <c r="J1051" s="42"/>
    </row>
    <row r="1052" spans="1:10" s="41" customFormat="1" ht="15">
      <c r="A1052" s="42"/>
      <c r="B1052" s="73"/>
      <c r="I1052" s="42"/>
      <c r="J1052" s="42"/>
    </row>
    <row r="1053" spans="1:10" s="41" customFormat="1" ht="15">
      <c r="A1053" s="42"/>
      <c r="B1053" s="73"/>
      <c r="I1053" s="42"/>
      <c r="J1053" s="42"/>
    </row>
    <row r="1054" spans="1:10" s="41" customFormat="1" ht="15">
      <c r="A1054" s="42"/>
      <c r="B1054" s="73"/>
      <c r="I1054" s="42"/>
      <c r="J1054" s="42"/>
    </row>
    <row r="1055" spans="1:10" s="41" customFormat="1" ht="15">
      <c r="A1055" s="42"/>
      <c r="B1055" s="73"/>
      <c r="I1055" s="42"/>
      <c r="J1055" s="42"/>
    </row>
    <row r="1056" spans="1:10" s="41" customFormat="1" ht="15">
      <c r="A1056" s="42"/>
      <c r="B1056" s="73"/>
      <c r="I1056" s="42"/>
      <c r="J1056" s="42"/>
    </row>
    <row r="1057" spans="1:10" s="41" customFormat="1" ht="15">
      <c r="A1057" s="42"/>
      <c r="B1057" s="73"/>
      <c r="I1057" s="42"/>
      <c r="J1057" s="42"/>
    </row>
    <row r="1058" spans="1:10" s="41" customFormat="1" ht="15">
      <c r="A1058" s="42"/>
      <c r="B1058" s="73"/>
      <c r="I1058" s="42"/>
      <c r="J1058" s="42"/>
    </row>
    <row r="1059" spans="1:10" s="41" customFormat="1" ht="15">
      <c r="A1059" s="42"/>
      <c r="B1059" s="73"/>
      <c r="I1059" s="42"/>
      <c r="J1059" s="42"/>
    </row>
    <row r="1060" spans="1:10" s="41" customFormat="1" ht="15">
      <c r="A1060" s="42"/>
      <c r="B1060" s="73"/>
      <c r="I1060" s="42"/>
      <c r="J1060" s="42"/>
    </row>
    <row r="1061" spans="1:10" s="41" customFormat="1" ht="15">
      <c r="A1061" s="42"/>
      <c r="B1061" s="73"/>
      <c r="I1061" s="42"/>
      <c r="J1061" s="42"/>
    </row>
    <row r="1062" spans="1:10" s="41" customFormat="1" ht="15">
      <c r="A1062" s="42"/>
      <c r="B1062" s="73"/>
      <c r="I1062" s="42"/>
      <c r="J1062" s="42"/>
    </row>
    <row r="1063" spans="1:10" s="41" customFormat="1" ht="15">
      <c r="A1063" s="42"/>
      <c r="B1063" s="73"/>
      <c r="I1063" s="42"/>
      <c r="J1063" s="42"/>
    </row>
    <row r="1064" spans="1:10" s="41" customFormat="1" ht="15">
      <c r="A1064" s="42"/>
      <c r="B1064" s="73"/>
      <c r="I1064" s="42"/>
      <c r="J1064" s="42"/>
    </row>
    <row r="1065" spans="1:10" s="41" customFormat="1" ht="15">
      <c r="A1065" s="42"/>
      <c r="B1065" s="73"/>
      <c r="I1065" s="42"/>
      <c r="J1065" s="42"/>
    </row>
    <row r="1066" spans="1:10" s="41" customFormat="1" ht="15">
      <c r="A1066" s="42"/>
      <c r="B1066" s="73"/>
      <c r="I1066" s="42"/>
      <c r="J1066" s="42"/>
    </row>
    <row r="1067" spans="1:10" s="41" customFormat="1" ht="15">
      <c r="A1067" s="42"/>
      <c r="B1067" s="73"/>
      <c r="I1067" s="42"/>
      <c r="J1067" s="42"/>
    </row>
    <row r="1068" spans="1:10" s="41" customFormat="1" ht="15">
      <c r="A1068" s="42"/>
      <c r="B1068" s="73"/>
      <c r="I1068" s="42"/>
      <c r="J1068" s="42"/>
    </row>
    <row r="1069" spans="1:10" s="41" customFormat="1" ht="15">
      <c r="A1069" s="42"/>
      <c r="B1069" s="73"/>
      <c r="I1069" s="42"/>
      <c r="J1069" s="42"/>
    </row>
    <row r="1070" spans="1:10" s="41" customFormat="1" ht="15">
      <c r="A1070" s="42"/>
      <c r="B1070" s="73"/>
      <c r="I1070" s="42"/>
      <c r="J1070" s="42"/>
    </row>
    <row r="1071" spans="1:10" s="41" customFormat="1" ht="15">
      <c r="A1071" s="42"/>
      <c r="B1071" s="73"/>
      <c r="I1071" s="42"/>
      <c r="J1071" s="42"/>
    </row>
    <row r="1072" spans="1:10" s="41" customFormat="1" ht="15">
      <c r="A1072" s="42"/>
      <c r="B1072" s="73"/>
      <c r="I1072" s="42"/>
      <c r="J1072" s="42"/>
    </row>
    <row r="1073" spans="1:10" s="41" customFormat="1" ht="15">
      <c r="A1073" s="42"/>
      <c r="B1073" s="73"/>
      <c r="I1073" s="42"/>
      <c r="J1073" s="42"/>
    </row>
    <row r="1074" spans="1:10" s="41" customFormat="1" ht="15">
      <c r="A1074" s="42"/>
      <c r="B1074" s="73"/>
      <c r="I1074" s="42"/>
      <c r="J1074" s="42"/>
    </row>
    <row r="1075" spans="1:10" s="41" customFormat="1" ht="15">
      <c r="A1075" s="42"/>
      <c r="B1075" s="73"/>
      <c r="I1075" s="42"/>
      <c r="J1075" s="42"/>
    </row>
    <row r="1076" spans="1:10" s="41" customFormat="1" ht="15">
      <c r="A1076" s="42"/>
      <c r="B1076" s="73"/>
      <c r="I1076" s="42"/>
      <c r="J1076" s="42"/>
    </row>
    <row r="1077" spans="1:10" s="41" customFormat="1" ht="15">
      <c r="A1077" s="42"/>
      <c r="B1077" s="73"/>
      <c r="I1077" s="42"/>
      <c r="J1077" s="42"/>
    </row>
    <row r="1078" spans="1:10" s="41" customFormat="1" ht="15">
      <c r="A1078" s="42"/>
      <c r="B1078" s="73"/>
      <c r="I1078" s="42"/>
      <c r="J1078" s="42"/>
    </row>
    <row r="1079" spans="1:10" s="41" customFormat="1" ht="15">
      <c r="A1079" s="42"/>
      <c r="B1079" s="73"/>
      <c r="I1079" s="42"/>
      <c r="J1079" s="42"/>
    </row>
    <row r="1080" spans="1:10" s="41" customFormat="1" ht="15">
      <c r="A1080" s="42"/>
      <c r="B1080" s="73"/>
      <c r="I1080" s="42"/>
      <c r="J1080" s="42"/>
    </row>
    <row r="1081" spans="1:10" s="41" customFormat="1" ht="15">
      <c r="A1081" s="42"/>
      <c r="B1081" s="73"/>
      <c r="I1081" s="42"/>
      <c r="J1081" s="42"/>
    </row>
    <row r="1082" spans="1:10" s="41" customFormat="1" ht="15">
      <c r="A1082" s="42"/>
      <c r="B1082" s="73"/>
      <c r="I1082" s="42"/>
      <c r="J1082" s="42"/>
    </row>
    <row r="1083" spans="1:10" s="41" customFormat="1" ht="15">
      <c r="A1083" s="42"/>
      <c r="B1083" s="73"/>
      <c r="I1083" s="42"/>
      <c r="J1083" s="42"/>
    </row>
    <row r="1084" spans="1:10" s="41" customFormat="1" ht="15">
      <c r="A1084" s="42"/>
      <c r="B1084" s="73"/>
      <c r="I1084" s="42"/>
      <c r="J1084" s="42"/>
    </row>
    <row r="1085" spans="1:10" s="41" customFormat="1" ht="15">
      <c r="A1085" s="42"/>
      <c r="B1085" s="73"/>
      <c r="I1085" s="42"/>
      <c r="J1085" s="42"/>
    </row>
    <row r="1086" spans="1:10" s="41" customFormat="1" ht="15">
      <c r="A1086" s="42"/>
      <c r="B1086" s="73"/>
      <c r="I1086" s="42"/>
      <c r="J1086" s="42"/>
    </row>
    <row r="1087" spans="1:10" s="41" customFormat="1" ht="15">
      <c r="A1087" s="42"/>
      <c r="B1087" s="73"/>
      <c r="I1087" s="42"/>
      <c r="J1087" s="42"/>
    </row>
    <row r="1088" spans="1:10" s="41" customFormat="1" ht="15">
      <c r="A1088" s="42"/>
      <c r="B1088" s="73"/>
      <c r="I1088" s="42"/>
      <c r="J1088" s="42"/>
    </row>
    <row r="1089" spans="1:10" s="41" customFormat="1" ht="15">
      <c r="A1089" s="42"/>
      <c r="B1089" s="73"/>
      <c r="I1089" s="42"/>
      <c r="J1089" s="42"/>
    </row>
    <row r="1090" spans="1:10" s="41" customFormat="1" ht="15">
      <c r="A1090" s="42"/>
      <c r="B1090" s="73"/>
      <c r="I1090" s="42"/>
      <c r="J1090" s="42"/>
    </row>
    <row r="1091" spans="1:10" s="41" customFormat="1" ht="15">
      <c r="A1091" s="42"/>
      <c r="B1091" s="73"/>
      <c r="I1091" s="42"/>
      <c r="J1091" s="42"/>
    </row>
    <row r="1092" spans="1:10" s="41" customFormat="1" ht="15">
      <c r="A1092" s="42"/>
      <c r="B1092" s="73"/>
      <c r="I1092" s="42"/>
      <c r="J1092" s="42"/>
    </row>
    <row r="1093" spans="1:10" s="41" customFormat="1" ht="15">
      <c r="A1093" s="42"/>
      <c r="B1093" s="73"/>
      <c r="I1093" s="42"/>
      <c r="J1093" s="42"/>
    </row>
    <row r="1094" spans="1:10" s="41" customFormat="1" ht="15">
      <c r="A1094" s="42"/>
      <c r="B1094" s="73"/>
      <c r="I1094" s="42"/>
      <c r="J1094" s="42"/>
    </row>
    <row r="1095" spans="1:10" s="41" customFormat="1" ht="15">
      <c r="A1095" s="42"/>
      <c r="B1095" s="73"/>
      <c r="I1095" s="42"/>
      <c r="J1095" s="42"/>
    </row>
    <row r="1096" spans="1:10" s="41" customFormat="1" ht="15">
      <c r="A1096" s="42"/>
      <c r="B1096" s="73"/>
      <c r="I1096" s="42"/>
      <c r="J1096" s="42"/>
    </row>
    <row r="1097" spans="1:10" s="41" customFormat="1" ht="15">
      <c r="A1097" s="42"/>
      <c r="B1097" s="73"/>
      <c r="I1097" s="42"/>
      <c r="J1097" s="42"/>
    </row>
    <row r="1098" spans="1:10" s="41" customFormat="1" ht="15">
      <c r="A1098" s="42"/>
      <c r="B1098" s="73"/>
      <c r="I1098" s="42"/>
      <c r="J1098" s="42"/>
    </row>
    <row r="1099" spans="1:10" s="41" customFormat="1" ht="15">
      <c r="A1099" s="42"/>
      <c r="B1099" s="73"/>
      <c r="I1099" s="42"/>
      <c r="J1099" s="42"/>
    </row>
    <row r="1100" spans="1:10" s="41" customFormat="1" ht="15">
      <c r="A1100" s="42"/>
      <c r="B1100" s="73"/>
      <c r="I1100" s="42"/>
      <c r="J1100" s="42"/>
    </row>
    <row r="1101" spans="1:10" s="41" customFormat="1" ht="15">
      <c r="A1101" s="42"/>
      <c r="B1101" s="73"/>
      <c r="I1101" s="42"/>
      <c r="J1101" s="42"/>
    </row>
    <row r="1102" spans="1:10" s="41" customFormat="1" ht="15">
      <c r="A1102" s="42"/>
      <c r="B1102" s="73"/>
      <c r="I1102" s="42"/>
      <c r="J1102" s="42"/>
    </row>
    <row r="1103" spans="1:10" s="41" customFormat="1" ht="15">
      <c r="A1103" s="42"/>
      <c r="B1103" s="73"/>
      <c r="I1103" s="42"/>
      <c r="J1103" s="42"/>
    </row>
    <row r="1104" spans="1:10" s="41" customFormat="1" ht="15">
      <c r="A1104" s="42"/>
      <c r="B1104" s="73"/>
      <c r="I1104" s="42"/>
      <c r="J1104" s="42"/>
    </row>
    <row r="1105" spans="1:10" s="41" customFormat="1" ht="15">
      <c r="A1105" s="42"/>
      <c r="B1105" s="73"/>
      <c r="I1105" s="42"/>
      <c r="J1105" s="42"/>
    </row>
    <row r="1106" spans="1:10" s="41" customFormat="1" ht="15">
      <c r="A1106" s="42"/>
      <c r="B1106" s="73"/>
      <c r="I1106" s="42"/>
      <c r="J1106" s="42"/>
    </row>
    <row r="1107" spans="1:10" s="41" customFormat="1" ht="15">
      <c r="A1107" s="42"/>
      <c r="B1107" s="73"/>
      <c r="I1107" s="42"/>
      <c r="J1107" s="42"/>
    </row>
    <row r="1108" spans="1:10" s="41" customFormat="1" ht="15">
      <c r="A1108" s="42"/>
      <c r="B1108" s="73"/>
      <c r="I1108" s="42"/>
      <c r="J1108" s="42"/>
    </row>
    <row r="1109" spans="1:10" s="41" customFormat="1" ht="15">
      <c r="A1109" s="42"/>
      <c r="B1109" s="73"/>
      <c r="I1109" s="42"/>
      <c r="J1109" s="42"/>
    </row>
    <row r="1110" spans="1:10" s="41" customFormat="1" ht="15">
      <c r="A1110" s="42"/>
      <c r="B1110" s="73"/>
      <c r="I1110" s="42"/>
      <c r="J1110" s="42"/>
    </row>
    <row r="1111" spans="1:10" s="41" customFormat="1" ht="15">
      <c r="A1111" s="42"/>
      <c r="B1111" s="73"/>
      <c r="I1111" s="42"/>
      <c r="J1111" s="42"/>
    </row>
    <row r="1112" spans="1:10" s="41" customFormat="1" ht="15">
      <c r="A1112" s="42"/>
      <c r="B1112" s="73"/>
      <c r="I1112" s="42"/>
      <c r="J1112" s="42"/>
    </row>
    <row r="1113" spans="1:10" s="41" customFormat="1" ht="15">
      <c r="A1113" s="42"/>
      <c r="B1113" s="73"/>
      <c r="I1113" s="42"/>
      <c r="J1113" s="42"/>
    </row>
    <row r="1114" spans="1:10" s="41" customFormat="1" ht="15">
      <c r="A1114" s="42"/>
      <c r="B1114" s="73"/>
      <c r="I1114" s="42"/>
      <c r="J1114" s="42"/>
    </row>
    <row r="1115" spans="1:10" s="41" customFormat="1" ht="15">
      <c r="A1115" s="42"/>
      <c r="B1115" s="73"/>
      <c r="I1115" s="42"/>
      <c r="J1115" s="42"/>
    </row>
    <row r="1116" spans="1:10" s="41" customFormat="1" ht="15">
      <c r="A1116" s="42"/>
      <c r="B1116" s="73"/>
      <c r="I1116" s="42"/>
      <c r="J1116" s="42"/>
    </row>
    <row r="1117" spans="1:10" s="41" customFormat="1" ht="15">
      <c r="A1117" s="42"/>
      <c r="B1117" s="73"/>
      <c r="I1117" s="42"/>
      <c r="J1117" s="42"/>
    </row>
    <row r="1118" spans="1:10" s="41" customFormat="1" ht="15">
      <c r="A1118" s="42"/>
      <c r="B1118" s="73"/>
      <c r="I1118" s="42"/>
      <c r="J1118" s="42"/>
    </row>
    <row r="1119" spans="1:10" s="41" customFormat="1" ht="15">
      <c r="A1119" s="42"/>
      <c r="B1119" s="73"/>
      <c r="I1119" s="42"/>
      <c r="J1119" s="42"/>
    </row>
    <row r="1120" spans="1:10" s="41" customFormat="1" ht="15">
      <c r="A1120" s="42"/>
      <c r="B1120" s="73"/>
      <c r="I1120" s="42"/>
      <c r="J1120" s="42"/>
    </row>
    <row r="1121" spans="1:10" s="41" customFormat="1" ht="15">
      <c r="A1121" s="42"/>
      <c r="B1121" s="73"/>
      <c r="I1121" s="42"/>
      <c r="J1121" s="42"/>
    </row>
    <row r="1122" spans="1:10" s="41" customFormat="1" ht="15">
      <c r="A1122" s="42"/>
      <c r="B1122" s="73"/>
      <c r="I1122" s="42"/>
      <c r="J1122" s="42"/>
    </row>
    <row r="1123" spans="1:10" s="41" customFormat="1" ht="15">
      <c r="A1123" s="42"/>
      <c r="B1123" s="73"/>
      <c r="I1123" s="42"/>
      <c r="J1123" s="42"/>
    </row>
    <row r="1124" spans="1:10" s="41" customFormat="1" ht="15">
      <c r="A1124" s="42"/>
      <c r="B1124" s="73"/>
      <c r="I1124" s="42"/>
      <c r="J1124" s="42"/>
    </row>
    <row r="1125" spans="1:10" s="41" customFormat="1" ht="15">
      <c r="A1125" s="42"/>
      <c r="B1125" s="73"/>
      <c r="I1125" s="42"/>
      <c r="J1125" s="42"/>
    </row>
    <row r="1126" spans="1:10" s="41" customFormat="1" ht="15">
      <c r="A1126" s="42"/>
      <c r="B1126" s="73"/>
      <c r="I1126" s="42"/>
      <c r="J1126" s="42"/>
    </row>
    <row r="1127" spans="1:10" s="41" customFormat="1" ht="15">
      <c r="A1127" s="42"/>
      <c r="B1127" s="73"/>
      <c r="I1127" s="42"/>
      <c r="J1127" s="42"/>
    </row>
    <row r="1128" spans="1:10" s="41" customFormat="1" ht="15">
      <c r="A1128" s="42"/>
      <c r="B1128" s="73"/>
      <c r="I1128" s="42"/>
      <c r="J1128" s="42"/>
    </row>
    <row r="1129" spans="1:10" s="41" customFormat="1" ht="15">
      <c r="A1129" s="42"/>
      <c r="B1129" s="73"/>
      <c r="I1129" s="42"/>
      <c r="J1129" s="42"/>
    </row>
    <row r="1130" spans="1:10" s="41" customFormat="1" ht="15">
      <c r="A1130" s="42"/>
      <c r="B1130" s="73"/>
      <c r="I1130" s="42"/>
      <c r="J1130" s="42"/>
    </row>
    <row r="1131" spans="1:10" s="41" customFormat="1" ht="15">
      <c r="A1131" s="42"/>
      <c r="B1131" s="73"/>
      <c r="I1131" s="42"/>
      <c r="J1131" s="42"/>
    </row>
    <row r="1132" spans="1:10" s="41" customFormat="1" ht="15">
      <c r="A1132" s="42"/>
      <c r="B1132" s="73"/>
      <c r="I1132" s="42"/>
      <c r="J1132" s="42"/>
    </row>
    <row r="1133" spans="1:10" s="41" customFormat="1" ht="15">
      <c r="A1133" s="42"/>
      <c r="B1133" s="73"/>
      <c r="I1133" s="42"/>
      <c r="J1133" s="42"/>
    </row>
    <row r="1134" spans="1:10" s="41" customFormat="1" ht="15">
      <c r="A1134" s="42"/>
      <c r="B1134" s="73"/>
      <c r="I1134" s="42"/>
      <c r="J1134" s="42"/>
    </row>
    <row r="1135" spans="1:10" s="41" customFormat="1" ht="15">
      <c r="A1135" s="42"/>
      <c r="B1135" s="73"/>
      <c r="I1135" s="42"/>
      <c r="J1135" s="42"/>
    </row>
    <row r="1136" spans="1:10" s="41" customFormat="1" ht="15">
      <c r="A1136" s="42"/>
      <c r="B1136" s="73"/>
      <c r="I1136" s="42"/>
      <c r="J1136" s="42"/>
    </row>
    <row r="1137" spans="1:10" s="41" customFormat="1" ht="15">
      <c r="A1137" s="42"/>
      <c r="B1137" s="73"/>
      <c r="I1137" s="42"/>
      <c r="J1137" s="42"/>
    </row>
    <row r="1138" spans="1:10" s="41" customFormat="1" ht="15">
      <c r="A1138" s="42"/>
      <c r="B1138" s="73"/>
      <c r="I1138" s="42"/>
      <c r="J1138" s="42"/>
    </row>
    <row r="1139" spans="1:10" s="41" customFormat="1" ht="15">
      <c r="A1139" s="42"/>
      <c r="B1139" s="73"/>
      <c r="I1139" s="42"/>
      <c r="J1139" s="42"/>
    </row>
    <row r="1140" spans="1:10" s="41" customFormat="1" ht="15">
      <c r="A1140" s="42"/>
      <c r="B1140" s="73"/>
      <c r="I1140" s="42"/>
      <c r="J1140" s="42"/>
    </row>
    <row r="1141" spans="1:10" s="41" customFormat="1" ht="15">
      <c r="A1141" s="42"/>
      <c r="B1141" s="73"/>
      <c r="I1141" s="42"/>
      <c r="J1141" s="42"/>
    </row>
    <row r="1142" spans="1:10" s="41" customFormat="1" ht="15">
      <c r="A1142" s="42"/>
      <c r="B1142" s="73"/>
      <c r="I1142" s="42"/>
      <c r="J1142" s="42"/>
    </row>
    <row r="1143" spans="1:10" s="41" customFormat="1" ht="15">
      <c r="A1143" s="42"/>
      <c r="B1143" s="73"/>
      <c r="I1143" s="42"/>
      <c r="J1143" s="42"/>
    </row>
    <row r="1144" spans="1:10" s="41" customFormat="1" ht="15">
      <c r="A1144" s="42"/>
      <c r="B1144" s="73"/>
      <c r="I1144" s="42"/>
      <c r="J1144" s="42"/>
    </row>
    <row r="1145" spans="1:10" s="41" customFormat="1" ht="15">
      <c r="A1145" s="42"/>
      <c r="B1145" s="73"/>
      <c r="I1145" s="42"/>
      <c r="J1145" s="42"/>
    </row>
    <row r="1146" spans="1:10" s="41" customFormat="1" ht="15">
      <c r="A1146" s="42"/>
      <c r="B1146" s="73"/>
      <c r="I1146" s="42"/>
      <c r="J1146" s="42"/>
    </row>
    <row r="1147" spans="1:10" s="41" customFormat="1" ht="15">
      <c r="A1147" s="42"/>
      <c r="B1147" s="73"/>
      <c r="I1147" s="42"/>
      <c r="J1147" s="42"/>
    </row>
    <row r="1148" spans="1:10" s="41" customFormat="1" ht="15">
      <c r="A1148" s="42"/>
      <c r="B1148" s="73"/>
      <c r="I1148" s="42"/>
      <c r="J1148" s="42"/>
    </row>
    <row r="1149" spans="1:10" s="41" customFormat="1" ht="15">
      <c r="A1149" s="42"/>
      <c r="B1149" s="73"/>
      <c r="I1149" s="42"/>
      <c r="J1149" s="42"/>
    </row>
    <row r="1150" spans="1:10" s="41" customFormat="1" ht="15">
      <c r="A1150" s="42"/>
      <c r="B1150" s="73"/>
      <c r="I1150" s="42"/>
      <c r="J1150" s="42"/>
    </row>
    <row r="1151" spans="1:10" s="41" customFormat="1" ht="15">
      <c r="A1151" s="42"/>
      <c r="B1151" s="73"/>
      <c r="I1151" s="42"/>
      <c r="J1151" s="42"/>
    </row>
    <row r="1152" spans="1:10" s="41" customFormat="1" ht="15">
      <c r="A1152" s="42"/>
      <c r="B1152" s="73"/>
      <c r="I1152" s="42"/>
      <c r="J1152" s="42"/>
    </row>
    <row r="1153" spans="1:10" s="41" customFormat="1" ht="15">
      <c r="A1153" s="42"/>
      <c r="B1153" s="73"/>
      <c r="I1153" s="42"/>
      <c r="J1153" s="42"/>
    </row>
    <row r="1154" spans="1:10" s="41" customFormat="1" ht="15">
      <c r="A1154" s="42"/>
      <c r="B1154" s="73"/>
      <c r="I1154" s="42"/>
      <c r="J1154" s="42"/>
    </row>
    <row r="1155" spans="1:10" s="41" customFormat="1" ht="15">
      <c r="A1155" s="42"/>
      <c r="B1155" s="73"/>
      <c r="I1155" s="42"/>
      <c r="J1155" s="42"/>
    </row>
    <row r="1156" spans="1:10" s="41" customFormat="1" ht="15">
      <c r="A1156" s="42"/>
      <c r="B1156" s="73"/>
      <c r="I1156" s="42"/>
      <c r="J1156" s="42"/>
    </row>
    <row r="1157" spans="1:10" s="41" customFormat="1" ht="15">
      <c r="A1157" s="42"/>
      <c r="B1157" s="73"/>
      <c r="I1157" s="42"/>
      <c r="J1157" s="42"/>
    </row>
    <row r="1158" spans="1:10" s="41" customFormat="1" ht="15">
      <c r="A1158" s="42"/>
      <c r="B1158" s="73"/>
      <c r="I1158" s="42"/>
      <c r="J1158" s="42"/>
    </row>
    <row r="1159" spans="1:10" s="41" customFormat="1" ht="15">
      <c r="A1159" s="42"/>
      <c r="B1159" s="73"/>
      <c r="I1159" s="42"/>
      <c r="J1159" s="42"/>
    </row>
    <row r="1160" spans="1:10" s="41" customFormat="1" ht="15">
      <c r="A1160" s="42"/>
      <c r="B1160" s="73"/>
      <c r="I1160" s="42"/>
      <c r="J1160" s="42"/>
    </row>
    <row r="1161" spans="1:10" s="41" customFormat="1" ht="15">
      <c r="A1161" s="42"/>
      <c r="B1161" s="73"/>
      <c r="I1161" s="42"/>
      <c r="J1161" s="42"/>
    </row>
    <row r="1162" spans="1:10" s="41" customFormat="1" ht="15">
      <c r="A1162" s="42"/>
      <c r="B1162" s="73"/>
      <c r="I1162" s="42"/>
      <c r="J1162" s="42"/>
    </row>
    <row r="1163" spans="1:10" s="41" customFormat="1" ht="15">
      <c r="A1163" s="42"/>
      <c r="B1163" s="73"/>
      <c r="I1163" s="42"/>
      <c r="J1163" s="42"/>
    </row>
    <row r="1164" spans="1:10" s="41" customFormat="1" ht="15">
      <c r="A1164" s="42"/>
      <c r="B1164" s="73"/>
      <c r="I1164" s="42"/>
      <c r="J1164" s="42"/>
    </row>
    <row r="1165" spans="1:10" s="41" customFormat="1" ht="15">
      <c r="A1165" s="42"/>
      <c r="B1165" s="73"/>
      <c r="I1165" s="42"/>
      <c r="J1165" s="42"/>
    </row>
    <row r="1166" spans="1:10" s="41" customFormat="1" ht="15">
      <c r="A1166" s="42"/>
      <c r="B1166" s="73"/>
      <c r="I1166" s="42"/>
      <c r="J1166" s="42"/>
    </row>
    <row r="1167" spans="1:10" s="41" customFormat="1" ht="15">
      <c r="A1167" s="42"/>
      <c r="B1167" s="73"/>
      <c r="I1167" s="42"/>
      <c r="J1167" s="42"/>
    </row>
    <row r="1168" spans="1:10" s="41" customFormat="1" ht="15">
      <c r="A1168" s="42"/>
      <c r="B1168" s="73"/>
      <c r="I1168" s="42"/>
      <c r="J1168" s="42"/>
    </row>
    <row r="1169" spans="1:10" s="41" customFormat="1" ht="15">
      <c r="A1169" s="42"/>
      <c r="B1169" s="73"/>
      <c r="I1169" s="42"/>
      <c r="J1169" s="42"/>
    </row>
    <row r="1170" spans="1:10" s="41" customFormat="1" ht="15">
      <c r="A1170" s="42"/>
      <c r="B1170" s="73"/>
      <c r="I1170" s="42"/>
      <c r="J1170" s="42"/>
    </row>
    <row r="1171" spans="1:10" s="41" customFormat="1" ht="15">
      <c r="A1171" s="42"/>
      <c r="B1171" s="73"/>
      <c r="I1171" s="42"/>
      <c r="J1171" s="42"/>
    </row>
  </sheetData>
  <sheetProtection/>
  <mergeCells count="234">
    <mergeCell ref="A763:A769"/>
    <mergeCell ref="A812:A818"/>
    <mergeCell ref="B812:B818"/>
    <mergeCell ref="A826:A832"/>
    <mergeCell ref="B826:B832"/>
    <mergeCell ref="A833:A839"/>
    <mergeCell ref="B833:B839"/>
    <mergeCell ref="A798:A804"/>
    <mergeCell ref="B798:B804"/>
    <mergeCell ref="A805:A811"/>
    <mergeCell ref="B805:B811"/>
    <mergeCell ref="B742:B748"/>
    <mergeCell ref="A840:A846"/>
    <mergeCell ref="B840:B846"/>
    <mergeCell ref="A847:A854"/>
    <mergeCell ref="B847:B854"/>
    <mergeCell ref="B763:B769"/>
    <mergeCell ref="B756:B762"/>
    <mergeCell ref="A756:A762"/>
    <mergeCell ref="A819:A825"/>
    <mergeCell ref="B819:B825"/>
    <mergeCell ref="A504:A510"/>
    <mergeCell ref="B504:B510"/>
    <mergeCell ref="A658:A664"/>
    <mergeCell ref="A770:A797"/>
    <mergeCell ref="B770:B776"/>
    <mergeCell ref="B777:B783"/>
    <mergeCell ref="B784:B790"/>
    <mergeCell ref="B791:B797"/>
    <mergeCell ref="A749:A755"/>
    <mergeCell ref="B749:B755"/>
    <mergeCell ref="A728:A734"/>
    <mergeCell ref="B728:B734"/>
    <mergeCell ref="A735:A741"/>
    <mergeCell ref="B735:B741"/>
    <mergeCell ref="A742:A748"/>
    <mergeCell ref="A672:A706"/>
    <mergeCell ref="B672:B678"/>
    <mergeCell ref="B679:B685"/>
    <mergeCell ref="B686:B692"/>
    <mergeCell ref="B693:B699"/>
    <mergeCell ref="B700:B706"/>
    <mergeCell ref="A707:A713"/>
    <mergeCell ref="B707:B713"/>
    <mergeCell ref="A714:A720"/>
    <mergeCell ref="B714:B720"/>
    <mergeCell ref="A721:A727"/>
    <mergeCell ref="B721:B727"/>
    <mergeCell ref="A623:A629"/>
    <mergeCell ref="B623:B629"/>
    <mergeCell ref="A630:A636"/>
    <mergeCell ref="B630:B636"/>
    <mergeCell ref="A637:A643"/>
    <mergeCell ref="B637:B643"/>
    <mergeCell ref="A644:A650"/>
    <mergeCell ref="B644:B650"/>
    <mergeCell ref="A651:A657"/>
    <mergeCell ref="B651:B657"/>
    <mergeCell ref="A665:A671"/>
    <mergeCell ref="B665:B671"/>
    <mergeCell ref="B658:B664"/>
    <mergeCell ref="A581:A587"/>
    <mergeCell ref="B581:B587"/>
    <mergeCell ref="A588:A594"/>
    <mergeCell ref="B588:B594"/>
    <mergeCell ref="A595:A601"/>
    <mergeCell ref="B595:B601"/>
    <mergeCell ref="A602:A608"/>
    <mergeCell ref="B602:B608"/>
    <mergeCell ref="A609:A615"/>
    <mergeCell ref="B609:B615"/>
    <mergeCell ref="A616:A622"/>
    <mergeCell ref="B616:B622"/>
    <mergeCell ref="A539:A545"/>
    <mergeCell ref="B539:B545"/>
    <mergeCell ref="A546:A552"/>
    <mergeCell ref="B546:B552"/>
    <mergeCell ref="A553:A559"/>
    <mergeCell ref="B553:B559"/>
    <mergeCell ref="A560:A566"/>
    <mergeCell ref="B560:B566"/>
    <mergeCell ref="A567:A573"/>
    <mergeCell ref="B567:B573"/>
    <mergeCell ref="A574:A580"/>
    <mergeCell ref="B574:B580"/>
    <mergeCell ref="A476:A482"/>
    <mergeCell ref="B476:B482"/>
    <mergeCell ref="A483:A489"/>
    <mergeCell ref="B483:B489"/>
    <mergeCell ref="A511:A517"/>
    <mergeCell ref="B511:B517"/>
    <mergeCell ref="A490:A496"/>
    <mergeCell ref="B490:B496"/>
    <mergeCell ref="A497:A503"/>
    <mergeCell ref="B497:B503"/>
    <mergeCell ref="A518:A524"/>
    <mergeCell ref="B518:B524"/>
    <mergeCell ref="A525:A531"/>
    <mergeCell ref="B525:B531"/>
    <mergeCell ref="A532:A538"/>
    <mergeCell ref="B532:B538"/>
    <mergeCell ref="A434:A440"/>
    <mergeCell ref="B434:B440"/>
    <mergeCell ref="A441:A447"/>
    <mergeCell ref="B441:B447"/>
    <mergeCell ref="A448:A454"/>
    <mergeCell ref="B448:B454"/>
    <mergeCell ref="A455:A461"/>
    <mergeCell ref="B455:B461"/>
    <mergeCell ref="A462:A468"/>
    <mergeCell ref="B462:B468"/>
    <mergeCell ref="A469:A475"/>
    <mergeCell ref="B469:B475"/>
    <mergeCell ref="A392:A398"/>
    <mergeCell ref="B392:B398"/>
    <mergeCell ref="A399:A405"/>
    <mergeCell ref="B399:B405"/>
    <mergeCell ref="A406:A412"/>
    <mergeCell ref="B406:B412"/>
    <mergeCell ref="A413:A419"/>
    <mergeCell ref="B413:B419"/>
    <mergeCell ref="A420:A426"/>
    <mergeCell ref="B420:B426"/>
    <mergeCell ref="A427:A433"/>
    <mergeCell ref="B427:B433"/>
    <mergeCell ref="A343:A349"/>
    <mergeCell ref="B343:B349"/>
    <mergeCell ref="A350:A356"/>
    <mergeCell ref="B350:B356"/>
    <mergeCell ref="A357:A363"/>
    <mergeCell ref="B357:B363"/>
    <mergeCell ref="A364:A370"/>
    <mergeCell ref="B364:B370"/>
    <mergeCell ref="A371:A384"/>
    <mergeCell ref="B371:B377"/>
    <mergeCell ref="B378:B384"/>
    <mergeCell ref="A385:A391"/>
    <mergeCell ref="B385:B391"/>
    <mergeCell ref="A287:A293"/>
    <mergeCell ref="B287:B293"/>
    <mergeCell ref="A294:A300"/>
    <mergeCell ref="B294:B300"/>
    <mergeCell ref="A301:A314"/>
    <mergeCell ref="B301:B307"/>
    <mergeCell ref="B308:B314"/>
    <mergeCell ref="A315:A328"/>
    <mergeCell ref="B315:B321"/>
    <mergeCell ref="B322:B328"/>
    <mergeCell ref="A329:A335"/>
    <mergeCell ref="B329:B335"/>
    <mergeCell ref="A336:A342"/>
    <mergeCell ref="B336:B342"/>
    <mergeCell ref="A231:A237"/>
    <mergeCell ref="B231:B237"/>
    <mergeCell ref="A238:A251"/>
    <mergeCell ref="B238:B244"/>
    <mergeCell ref="B245:B251"/>
    <mergeCell ref="A252:A258"/>
    <mergeCell ref="B252:B258"/>
    <mergeCell ref="A259:A272"/>
    <mergeCell ref="B259:B265"/>
    <mergeCell ref="B266:B272"/>
    <mergeCell ref="A273:A279"/>
    <mergeCell ref="B273:B279"/>
    <mergeCell ref="A280:A286"/>
    <mergeCell ref="B280:B286"/>
    <mergeCell ref="A175:A188"/>
    <mergeCell ref="B175:B181"/>
    <mergeCell ref="B182:B188"/>
    <mergeCell ref="A189:A202"/>
    <mergeCell ref="B189:B195"/>
    <mergeCell ref="B196:B202"/>
    <mergeCell ref="A203:A216"/>
    <mergeCell ref="B203:B209"/>
    <mergeCell ref="B210:B216"/>
    <mergeCell ref="A217:A230"/>
    <mergeCell ref="B217:B223"/>
    <mergeCell ref="B224:B230"/>
    <mergeCell ref="A126:A132"/>
    <mergeCell ref="B126:B132"/>
    <mergeCell ref="A133:A139"/>
    <mergeCell ref="B133:B139"/>
    <mergeCell ref="A140:A146"/>
    <mergeCell ref="B140:B146"/>
    <mergeCell ref="A147:A160"/>
    <mergeCell ref="B147:B153"/>
    <mergeCell ref="B154:B160"/>
    <mergeCell ref="A161:A174"/>
    <mergeCell ref="B161:B167"/>
    <mergeCell ref="B168:B174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A62:A68"/>
    <mergeCell ref="B62:B68"/>
    <mergeCell ref="B69:F69"/>
    <mergeCell ref="A70:A83"/>
    <mergeCell ref="B70:B76"/>
    <mergeCell ref="B77:B83"/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I8:I10"/>
    <mergeCell ref="J8:J10"/>
    <mergeCell ref="K8:K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29"/>
  <sheetViews>
    <sheetView zoomScale="90" zoomScaleNormal="90" zoomScalePageLayoutView="0" workbookViewId="0" topLeftCell="A1">
      <selection activeCell="A1" sqref="A1:IV16384"/>
    </sheetView>
  </sheetViews>
  <sheetFormatPr defaultColWidth="16.8515625" defaultRowHeight="15"/>
  <cols>
    <col min="1" max="1" width="22.28125" style="74" customWidth="1"/>
    <col min="2" max="2" width="16.8515625" style="75" customWidth="1"/>
    <col min="3" max="8" width="16.8515625" style="76" customWidth="1"/>
    <col min="9" max="10" width="16.8515625" style="74" customWidth="1"/>
    <col min="11" max="16384" width="16.8515625" style="43" customWidth="1"/>
  </cols>
  <sheetData>
    <row r="1" spans="1:10" s="41" customFormat="1" ht="15">
      <c r="A1" s="146"/>
      <c r="B1" s="146"/>
      <c r="C1" s="146"/>
      <c r="D1" s="146"/>
      <c r="E1" s="146"/>
      <c r="F1" s="146"/>
      <c r="G1" s="40"/>
      <c r="I1" s="42"/>
      <c r="J1" s="42"/>
    </row>
    <row r="2" spans="1:11" ht="15">
      <c r="A2" s="147" t="s">
        <v>57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15">
      <c r="A3" s="148" t="s">
        <v>58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15">
      <c r="A4" s="148" t="s">
        <v>59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2" ht="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1"/>
    </row>
    <row r="6" spans="1:11" ht="15">
      <c r="A6" s="45"/>
      <c r="B6" s="46"/>
      <c r="C6" s="47"/>
      <c r="D6" s="47"/>
      <c r="E6" s="47"/>
      <c r="F6" s="47"/>
      <c r="G6" s="47"/>
      <c r="H6" s="47"/>
      <c r="I6" s="48"/>
      <c r="J6" s="48"/>
      <c r="K6" s="49" t="s">
        <v>60</v>
      </c>
    </row>
    <row r="7" spans="1:11" ht="15">
      <c r="A7" s="141" t="s">
        <v>61</v>
      </c>
      <c r="B7" s="150" t="s">
        <v>62</v>
      </c>
      <c r="C7" s="141" t="s">
        <v>63</v>
      </c>
      <c r="D7" s="141" t="s">
        <v>64</v>
      </c>
      <c r="E7" s="141" t="s">
        <v>65</v>
      </c>
      <c r="F7" s="141" t="s">
        <v>66</v>
      </c>
      <c r="G7" s="141" t="s">
        <v>67</v>
      </c>
      <c r="H7" s="141" t="s">
        <v>68</v>
      </c>
      <c r="I7" s="143" t="s">
        <v>69</v>
      </c>
      <c r="J7" s="143"/>
      <c r="K7" s="143"/>
    </row>
    <row r="8" spans="1:11" ht="15">
      <c r="A8" s="141"/>
      <c r="B8" s="150"/>
      <c r="C8" s="141"/>
      <c r="D8" s="141"/>
      <c r="E8" s="141"/>
      <c r="F8" s="141"/>
      <c r="G8" s="141"/>
      <c r="H8" s="141"/>
      <c r="I8" s="144" t="s">
        <v>70</v>
      </c>
      <c r="J8" s="144" t="s">
        <v>71</v>
      </c>
      <c r="K8" s="144" t="s">
        <v>72</v>
      </c>
    </row>
    <row r="9" spans="1:11" ht="15">
      <c r="A9" s="141"/>
      <c r="B9" s="150"/>
      <c r="C9" s="141"/>
      <c r="D9" s="141"/>
      <c r="E9" s="141"/>
      <c r="F9" s="141"/>
      <c r="G9" s="141"/>
      <c r="H9" s="141"/>
      <c r="I9" s="144"/>
      <c r="J9" s="144"/>
      <c r="K9" s="144"/>
    </row>
    <row r="10" spans="1:11" ht="15">
      <c r="A10" s="142"/>
      <c r="B10" s="151"/>
      <c r="C10" s="142"/>
      <c r="D10" s="142"/>
      <c r="E10" s="142"/>
      <c r="F10" s="142"/>
      <c r="G10" s="142"/>
      <c r="H10" s="142"/>
      <c r="I10" s="145"/>
      <c r="J10" s="145"/>
      <c r="K10" s="145"/>
    </row>
    <row r="11" spans="1:11" ht="15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7</v>
      </c>
      <c r="I11" s="51">
        <v>8</v>
      </c>
      <c r="J11" s="51">
        <v>9</v>
      </c>
      <c r="K11" s="52">
        <v>10</v>
      </c>
    </row>
    <row r="12" spans="1:11" ht="15">
      <c r="A12" s="163" t="s">
        <v>73</v>
      </c>
      <c r="B12" s="155" t="s">
        <v>74</v>
      </c>
      <c r="C12" s="53" t="s">
        <v>75</v>
      </c>
      <c r="D12" s="54">
        <f>D13+D15+D17+D18</f>
        <v>1981577.1000000003</v>
      </c>
      <c r="E12" s="54">
        <f>E13+E15+E17+E18</f>
        <v>1993685.1000000003</v>
      </c>
      <c r="F12" s="54">
        <f>F13+F15+F17+F18</f>
        <v>1974799.3599999999</v>
      </c>
      <c r="G12" s="54">
        <f>G13+G15+G17+G18</f>
        <v>831604.9</v>
      </c>
      <c r="H12" s="54">
        <f>H13+H15+H17+H18</f>
        <v>835758.25</v>
      </c>
      <c r="I12" s="55">
        <f aca="true" t="shared" si="0" ref="I12:I18">G12/D12*100</f>
        <v>41.966820266544254</v>
      </c>
      <c r="J12" s="55">
        <f>G12/E12*100</f>
        <v>41.71194839144857</v>
      </c>
      <c r="K12" s="55">
        <f>G12/E12*100</f>
        <v>41.71194839144857</v>
      </c>
    </row>
    <row r="13" spans="1:11" ht="30">
      <c r="A13" s="164"/>
      <c r="B13" s="156"/>
      <c r="C13" s="56" t="s">
        <v>76</v>
      </c>
      <c r="D13" s="57">
        <f>D21+D35+D42+D28</f>
        <v>1566574.3000000003</v>
      </c>
      <c r="E13" s="57">
        <f aca="true" t="shared" si="1" ref="E13:H16">E21+E35+E42+E28</f>
        <v>1578682.3000000003</v>
      </c>
      <c r="F13" s="57">
        <f t="shared" si="1"/>
        <v>1559796.5599999998</v>
      </c>
      <c r="G13" s="57">
        <f t="shared" si="1"/>
        <v>673746.3</v>
      </c>
      <c r="H13" s="57">
        <f t="shared" si="1"/>
        <v>673104.9500000001</v>
      </c>
      <c r="I13" s="55">
        <f t="shared" si="0"/>
        <v>43.00761859810926</v>
      </c>
      <c r="J13" s="55">
        <f>G13/E13*100</f>
        <v>42.67776360069407</v>
      </c>
      <c r="K13" s="55">
        <f>G13/E13*100</f>
        <v>42.67776360069407</v>
      </c>
    </row>
    <row r="14" spans="1:11" ht="75">
      <c r="A14" s="164"/>
      <c r="B14" s="156"/>
      <c r="C14" s="58" t="s">
        <v>77</v>
      </c>
      <c r="D14" s="57">
        <f>D22+D36+D43+D29</f>
        <v>273279.19999999995</v>
      </c>
      <c r="E14" s="57">
        <f t="shared" si="1"/>
        <v>268279.19999999995</v>
      </c>
      <c r="F14" s="57">
        <f t="shared" si="1"/>
        <v>273279.19999999995</v>
      </c>
      <c r="G14" s="57">
        <f t="shared" si="1"/>
        <v>12117.2</v>
      </c>
      <c r="H14" s="57">
        <f t="shared" si="1"/>
        <v>12650.099999999999</v>
      </c>
      <c r="I14" s="55">
        <f t="shared" si="0"/>
        <v>4.434000099531908</v>
      </c>
      <c r="J14" s="55">
        <f>G14/E14*100</f>
        <v>4.516637890675089</v>
      </c>
      <c r="K14" s="55">
        <f>G14/F14*100</f>
        <v>4.434000099531908</v>
      </c>
    </row>
    <row r="15" spans="1:11" ht="45">
      <c r="A15" s="164"/>
      <c r="B15" s="156"/>
      <c r="C15" s="56" t="s">
        <v>78</v>
      </c>
      <c r="D15" s="57">
        <f>D23+D37+D44+D30</f>
        <v>415002.8</v>
      </c>
      <c r="E15" s="57">
        <f t="shared" si="1"/>
        <v>415002.8</v>
      </c>
      <c r="F15" s="57">
        <f t="shared" si="1"/>
        <v>415002.8</v>
      </c>
      <c r="G15" s="57">
        <f t="shared" si="1"/>
        <v>157858.59999999998</v>
      </c>
      <c r="H15" s="57">
        <f t="shared" si="1"/>
        <v>162653.3</v>
      </c>
      <c r="I15" s="55">
        <f t="shared" si="0"/>
        <v>38.03796022581052</v>
      </c>
      <c r="J15" s="55">
        <f>G15/E15*100</f>
        <v>38.03796022581052</v>
      </c>
      <c r="K15" s="55">
        <f>G15/F15*100</f>
        <v>38.03796022581052</v>
      </c>
    </row>
    <row r="16" spans="1:11" ht="75">
      <c r="A16" s="164"/>
      <c r="B16" s="156"/>
      <c r="C16" s="58" t="s">
        <v>79</v>
      </c>
      <c r="D16" s="57">
        <f>D24+D38+D45+D31</f>
        <v>427154.9</v>
      </c>
      <c r="E16" s="57">
        <f t="shared" si="1"/>
        <v>362479.1</v>
      </c>
      <c r="F16" s="57">
        <f t="shared" si="1"/>
        <v>362479.1</v>
      </c>
      <c r="G16" s="57">
        <f>G24+G38+G45+G31</f>
        <v>108358.9</v>
      </c>
      <c r="H16" s="57">
        <f t="shared" si="1"/>
        <v>116253.5</v>
      </c>
      <c r="I16" s="57">
        <f t="shared" si="0"/>
        <v>25.367589134527073</v>
      </c>
      <c r="J16" s="55">
        <f>G16/E16*100</f>
        <v>29.893833878973986</v>
      </c>
      <c r="K16" s="55">
        <f>G16/F16*100</f>
        <v>29.893833878973986</v>
      </c>
    </row>
    <row r="17" spans="1:11" ht="45">
      <c r="A17" s="164"/>
      <c r="B17" s="156"/>
      <c r="C17" s="56" t="s">
        <v>80</v>
      </c>
      <c r="D17" s="57">
        <f>D53</f>
        <v>0</v>
      </c>
      <c r="E17" s="57">
        <f>E53</f>
        <v>0</v>
      </c>
      <c r="F17" s="57">
        <f>F53</f>
        <v>0</v>
      </c>
      <c r="G17" s="57">
        <f>G53</f>
        <v>0</v>
      </c>
      <c r="H17" s="57">
        <f>H53</f>
        <v>0</v>
      </c>
      <c r="I17" s="55" t="e">
        <f t="shared" si="0"/>
        <v>#DIV/0!</v>
      </c>
      <c r="J17" s="55">
        <v>0</v>
      </c>
      <c r="K17" s="55">
        <v>0</v>
      </c>
    </row>
    <row r="18" spans="1:11" ht="45">
      <c r="A18" s="165"/>
      <c r="B18" s="157"/>
      <c r="C18" s="56" t="s">
        <v>81</v>
      </c>
      <c r="D18" s="57">
        <f>D61</f>
        <v>0</v>
      </c>
      <c r="E18" s="57">
        <f>E61</f>
        <v>0</v>
      </c>
      <c r="F18" s="57">
        <f>F61</f>
        <v>0</v>
      </c>
      <c r="G18" s="57">
        <f>G61</f>
        <v>0</v>
      </c>
      <c r="H18" s="57">
        <f>H61</f>
        <v>0</v>
      </c>
      <c r="I18" s="55" t="e">
        <f t="shared" si="0"/>
        <v>#DIV/0!</v>
      </c>
      <c r="J18" s="55">
        <v>0</v>
      </c>
      <c r="K18" s="55">
        <v>0</v>
      </c>
    </row>
    <row r="19" spans="1:11" ht="15">
      <c r="A19" s="59"/>
      <c r="B19" s="158" t="s">
        <v>82</v>
      </c>
      <c r="C19" s="159"/>
      <c r="D19" s="159"/>
      <c r="E19" s="159"/>
      <c r="F19" s="160"/>
      <c r="G19" s="60"/>
      <c r="H19" s="61"/>
      <c r="I19" s="55"/>
      <c r="J19" s="55"/>
      <c r="K19" s="55"/>
    </row>
    <row r="20" spans="1:11" ht="15">
      <c r="A20" s="161"/>
      <c r="B20" s="155" t="s">
        <v>83</v>
      </c>
      <c r="C20" s="53" t="s">
        <v>75</v>
      </c>
      <c r="D20" s="54">
        <f>D21+D23+D25+D26</f>
        <v>1409055.3000000005</v>
      </c>
      <c r="E20" s="54">
        <f>E21+E23+E25+E26</f>
        <v>1421163.3000000003</v>
      </c>
      <c r="F20" s="54">
        <f>F21+F23+F25+F26</f>
        <v>1405651.26</v>
      </c>
      <c r="G20" s="54">
        <f>G21+G23+G25+G26</f>
        <v>783004.9</v>
      </c>
      <c r="H20" s="54">
        <f>H21+H23+H25+H26</f>
        <v>781830.65</v>
      </c>
      <c r="I20" s="55">
        <f>G20/D20*100</f>
        <v>55.56949397230895</v>
      </c>
      <c r="J20" s="55">
        <f>G20/E20*100</f>
        <v>55.09605405656056</v>
      </c>
      <c r="K20" s="55">
        <f>G20/F20*100</f>
        <v>55.70406560159168</v>
      </c>
    </row>
    <row r="21" spans="1:11" ht="30">
      <c r="A21" s="162"/>
      <c r="B21" s="156"/>
      <c r="C21" s="56" t="s">
        <v>76</v>
      </c>
      <c r="D21" s="57">
        <f aca="true" t="shared" si="2" ref="D21:H24">D71+D491+D652</f>
        <v>1275792.0000000005</v>
      </c>
      <c r="E21" s="57">
        <f t="shared" si="2"/>
        <v>1287900.0000000002</v>
      </c>
      <c r="F21" s="57">
        <f t="shared" si="2"/>
        <v>1272387.96</v>
      </c>
      <c r="G21" s="57">
        <f t="shared" si="2"/>
        <v>657948</v>
      </c>
      <c r="H21" s="57">
        <f t="shared" si="2"/>
        <v>656773.75</v>
      </c>
      <c r="I21" s="55">
        <f>G21/D21*100</f>
        <v>51.571729560931544</v>
      </c>
      <c r="J21" s="55">
        <f>G21/E21*100</f>
        <v>51.08688562776612</v>
      </c>
      <c r="K21" s="55">
        <f>G21/F21*100</f>
        <v>51.70970023954015</v>
      </c>
    </row>
    <row r="22" spans="1:11" ht="75">
      <c r="A22" s="162"/>
      <c r="B22" s="156"/>
      <c r="C22" s="58" t="s">
        <v>77</v>
      </c>
      <c r="D22" s="57">
        <f t="shared" si="2"/>
        <v>2391.6</v>
      </c>
      <c r="E22" s="57">
        <f t="shared" si="2"/>
        <v>2391.6</v>
      </c>
      <c r="F22" s="57">
        <f t="shared" si="2"/>
        <v>2391.6</v>
      </c>
      <c r="G22" s="57">
        <f t="shared" si="2"/>
        <v>2180.2</v>
      </c>
      <c r="H22" s="57">
        <f t="shared" si="2"/>
        <v>2180.2</v>
      </c>
      <c r="I22" s="57">
        <f>I72+I445+I492+I653</f>
        <v>0</v>
      </c>
      <c r="J22" s="55">
        <f>G22/E22*100</f>
        <v>91.16072921893293</v>
      </c>
      <c r="K22" s="55">
        <f>G22/F22*100</f>
        <v>91.16072921893293</v>
      </c>
    </row>
    <row r="23" spans="1:11" ht="45">
      <c r="A23" s="162"/>
      <c r="B23" s="156"/>
      <c r="C23" s="56" t="s">
        <v>78</v>
      </c>
      <c r="D23" s="57">
        <f t="shared" si="2"/>
        <v>133263.3</v>
      </c>
      <c r="E23" s="57">
        <f t="shared" si="2"/>
        <v>133263.3</v>
      </c>
      <c r="F23" s="57">
        <f t="shared" si="2"/>
        <v>133263.3</v>
      </c>
      <c r="G23" s="57">
        <f t="shared" si="2"/>
        <v>125056.9</v>
      </c>
      <c r="H23" s="57">
        <f t="shared" si="2"/>
        <v>125056.9</v>
      </c>
      <c r="I23" s="55">
        <f>G23/D23*100</f>
        <v>93.84196549237488</v>
      </c>
      <c r="J23" s="55">
        <f>G23/E23*100</f>
        <v>93.84196549237488</v>
      </c>
      <c r="K23" s="55">
        <f>G23/F23*100</f>
        <v>93.84196549237488</v>
      </c>
    </row>
    <row r="24" spans="1:11" ht="75">
      <c r="A24" s="162"/>
      <c r="B24" s="156"/>
      <c r="C24" s="58" t="s">
        <v>79</v>
      </c>
      <c r="D24" s="57">
        <f t="shared" si="2"/>
        <v>145415.4</v>
      </c>
      <c r="E24" s="57">
        <f t="shared" si="2"/>
        <v>80739.6</v>
      </c>
      <c r="F24" s="57">
        <f t="shared" si="2"/>
        <v>80739.6</v>
      </c>
      <c r="G24" s="57">
        <f t="shared" si="2"/>
        <v>75557.2</v>
      </c>
      <c r="H24" s="57">
        <f t="shared" si="2"/>
        <v>78657.1</v>
      </c>
      <c r="I24" s="55">
        <f>G24/D24*100</f>
        <v>51.95955861621259</v>
      </c>
      <c r="J24" s="55">
        <f>G24/E24*100</f>
        <v>93.58134050701265</v>
      </c>
      <c r="K24" s="55">
        <f>G24/F24*100</f>
        <v>93.58134050701265</v>
      </c>
    </row>
    <row r="25" spans="1:11" ht="45">
      <c r="A25" s="162"/>
      <c r="B25" s="156"/>
      <c r="C25" s="56" t="s">
        <v>80</v>
      </c>
      <c r="D25" s="57">
        <v>0</v>
      </c>
      <c r="E25" s="57">
        <v>0</v>
      </c>
      <c r="F25" s="57">
        <f>F75+F446</f>
        <v>0</v>
      </c>
      <c r="G25" s="57">
        <v>0</v>
      </c>
      <c r="H25" s="57">
        <v>0</v>
      </c>
      <c r="I25" s="55">
        <v>0</v>
      </c>
      <c r="J25" s="55">
        <v>0</v>
      </c>
      <c r="K25" s="55">
        <v>0</v>
      </c>
    </row>
    <row r="26" spans="1:11" ht="45">
      <c r="A26" s="162"/>
      <c r="B26" s="157"/>
      <c r="C26" s="56" t="s">
        <v>81</v>
      </c>
      <c r="D26" s="57">
        <v>0</v>
      </c>
      <c r="E26" s="57">
        <f>E68+E447</f>
        <v>0</v>
      </c>
      <c r="F26" s="57">
        <f>F68+F447</f>
        <v>0</v>
      </c>
      <c r="G26" s="57">
        <v>0</v>
      </c>
      <c r="H26" s="57">
        <v>0</v>
      </c>
      <c r="I26" s="55">
        <v>0</v>
      </c>
      <c r="J26" s="55">
        <v>0</v>
      </c>
      <c r="K26" s="55">
        <v>0</v>
      </c>
    </row>
    <row r="27" spans="1:11" ht="15">
      <c r="A27" s="162"/>
      <c r="B27" s="166" t="s">
        <v>84</v>
      </c>
      <c r="C27" s="53" t="s">
        <v>75</v>
      </c>
      <c r="D27" s="54">
        <f>D28+D30+D32+D33</f>
        <v>3936.5</v>
      </c>
      <c r="E27" s="54">
        <f>E28+E30+E32+E33</f>
        <v>3936.5</v>
      </c>
      <c r="F27" s="54">
        <f>F28+F30+F32+F33</f>
        <v>3562.8</v>
      </c>
      <c r="G27" s="54">
        <f>G28+G30+G32+G33</f>
        <v>0</v>
      </c>
      <c r="H27" s="54">
        <f>H28+H30+H32+H33</f>
        <v>0</v>
      </c>
      <c r="I27" s="55">
        <f>G27/D27*100</f>
        <v>0</v>
      </c>
      <c r="J27" s="55">
        <f>G27/E27*100</f>
        <v>0</v>
      </c>
      <c r="K27" s="55">
        <f>G27/F27*100</f>
        <v>0</v>
      </c>
    </row>
    <row r="28" spans="1:11" ht="30">
      <c r="A28" s="162"/>
      <c r="B28" s="167"/>
      <c r="C28" s="56" t="s">
        <v>76</v>
      </c>
      <c r="D28" s="57">
        <f>D442</f>
        <v>3936.5</v>
      </c>
      <c r="E28" s="57">
        <f>E442</f>
        <v>3936.5</v>
      </c>
      <c r="F28" s="57">
        <f>F442</f>
        <v>3562.8</v>
      </c>
      <c r="G28" s="57">
        <f>G442</f>
        <v>0</v>
      </c>
      <c r="H28" s="57">
        <f>H442</f>
        <v>0</v>
      </c>
      <c r="I28" s="55">
        <f>G28/D28*100</f>
        <v>0</v>
      </c>
      <c r="J28" s="55">
        <f>G28/E28*100</f>
        <v>0</v>
      </c>
      <c r="K28" s="55">
        <f>G28/F28*100</f>
        <v>0</v>
      </c>
    </row>
    <row r="29" spans="1:11" ht="75">
      <c r="A29" s="162"/>
      <c r="B29" s="167"/>
      <c r="C29" s="58" t="s">
        <v>77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5">
        <v>0</v>
      </c>
      <c r="K29" s="55">
        <v>0</v>
      </c>
    </row>
    <row r="30" spans="1:11" ht="45">
      <c r="A30" s="162"/>
      <c r="B30" s="167"/>
      <c r="C30" s="56" t="s">
        <v>78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5">
        <v>0</v>
      </c>
      <c r="J30" s="55">
        <v>0</v>
      </c>
      <c r="K30" s="55">
        <v>0</v>
      </c>
    </row>
    <row r="31" spans="1:11" ht="75">
      <c r="A31" s="162"/>
      <c r="B31" s="167"/>
      <c r="C31" s="58" t="s">
        <v>79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5">
        <v>0</v>
      </c>
      <c r="J31" s="55">
        <v>0</v>
      </c>
      <c r="K31" s="55">
        <v>0</v>
      </c>
    </row>
    <row r="32" spans="1:11" ht="45">
      <c r="A32" s="162"/>
      <c r="B32" s="167"/>
      <c r="C32" s="56" t="s">
        <v>80</v>
      </c>
      <c r="D32" s="57">
        <v>0</v>
      </c>
      <c r="E32" s="57">
        <v>0</v>
      </c>
      <c r="F32" s="57">
        <f>F82+F453</f>
        <v>0</v>
      </c>
      <c r="G32" s="57">
        <v>0</v>
      </c>
      <c r="H32" s="57">
        <v>0</v>
      </c>
      <c r="I32" s="55">
        <v>0</v>
      </c>
      <c r="J32" s="55">
        <v>0</v>
      </c>
      <c r="K32" s="55">
        <v>0</v>
      </c>
    </row>
    <row r="33" spans="1:11" ht="45">
      <c r="A33" s="162"/>
      <c r="B33" s="168"/>
      <c r="C33" s="56" t="s">
        <v>81</v>
      </c>
      <c r="D33" s="57">
        <v>0</v>
      </c>
      <c r="E33" s="57">
        <f>E75+E454</f>
        <v>0</v>
      </c>
      <c r="F33" s="57">
        <f>F75+F454</f>
        <v>0</v>
      </c>
      <c r="G33" s="57">
        <v>0</v>
      </c>
      <c r="H33" s="57">
        <v>0</v>
      </c>
      <c r="I33" s="55">
        <v>0</v>
      </c>
      <c r="J33" s="55">
        <v>0</v>
      </c>
      <c r="K33" s="55">
        <v>0</v>
      </c>
    </row>
    <row r="34" spans="1:11" ht="15">
      <c r="A34" s="162"/>
      <c r="B34" s="155" t="s">
        <v>85</v>
      </c>
      <c r="C34" s="53" t="s">
        <v>75</v>
      </c>
      <c r="D34" s="54">
        <f>D35+D37+D39+D40</f>
        <v>15958.2</v>
      </c>
      <c r="E34" s="54">
        <f>E35+E37+E39+E40</f>
        <v>15958.2</v>
      </c>
      <c r="F34" s="54">
        <f>F35+F37+F39+F40</f>
        <v>12958.2</v>
      </c>
      <c r="G34" s="54">
        <f>G35+G37+G39+G40</f>
        <v>5861.3</v>
      </c>
      <c r="H34" s="54">
        <f>H35+H37+H39+H40</f>
        <v>5861.3</v>
      </c>
      <c r="I34" s="55">
        <f>G34/D34*100</f>
        <v>36.729079720770514</v>
      </c>
      <c r="J34" s="55">
        <f>G34/E34*100</f>
        <v>36.729079720770514</v>
      </c>
      <c r="K34" s="55">
        <f>G34/F34*100</f>
        <v>45.23236251948573</v>
      </c>
    </row>
    <row r="35" spans="1:11" ht="30">
      <c r="A35" s="162"/>
      <c r="B35" s="156"/>
      <c r="C35" s="56" t="s">
        <v>76</v>
      </c>
      <c r="D35" s="57">
        <f aca="true" t="shared" si="3" ref="D35:H40">D78</f>
        <v>15958.2</v>
      </c>
      <c r="E35" s="57">
        <f t="shared" si="3"/>
        <v>15958.2</v>
      </c>
      <c r="F35" s="57">
        <f t="shared" si="3"/>
        <v>12958.2</v>
      </c>
      <c r="G35" s="57">
        <f t="shared" si="3"/>
        <v>5861.3</v>
      </c>
      <c r="H35" s="57">
        <f t="shared" si="3"/>
        <v>5861.3</v>
      </c>
      <c r="I35" s="62">
        <f>G35/D35*100</f>
        <v>36.729079720770514</v>
      </c>
      <c r="J35" s="62">
        <f>G35/E35*100</f>
        <v>36.729079720770514</v>
      </c>
      <c r="K35" s="62">
        <f>G35/F35*100</f>
        <v>45.23236251948573</v>
      </c>
    </row>
    <row r="36" spans="1:11" ht="75">
      <c r="A36" s="162"/>
      <c r="B36" s="156"/>
      <c r="C36" s="58" t="s">
        <v>77</v>
      </c>
      <c r="D36" s="57">
        <f>D79</f>
        <v>0</v>
      </c>
      <c r="E36" s="57">
        <f>E79</f>
        <v>0</v>
      </c>
      <c r="F36" s="57">
        <f t="shared" si="3"/>
        <v>0</v>
      </c>
      <c r="G36" s="57">
        <f t="shared" si="3"/>
        <v>0</v>
      </c>
      <c r="H36" s="57">
        <f t="shared" si="3"/>
        <v>0</v>
      </c>
      <c r="I36" s="62" t="e">
        <f>G36/D36*100</f>
        <v>#DIV/0!</v>
      </c>
      <c r="J36" s="62" t="e">
        <f>G36/E36*100</f>
        <v>#DIV/0!</v>
      </c>
      <c r="K36" s="62" t="e">
        <f aca="true" t="shared" si="4" ref="K36:K42">G36/F36*100</f>
        <v>#DIV/0!</v>
      </c>
    </row>
    <row r="37" spans="1:11" ht="45">
      <c r="A37" s="162"/>
      <c r="B37" s="156"/>
      <c r="C37" s="56" t="s">
        <v>78</v>
      </c>
      <c r="D37" s="57">
        <f t="shared" si="3"/>
        <v>0</v>
      </c>
      <c r="E37" s="57">
        <f t="shared" si="3"/>
        <v>0</v>
      </c>
      <c r="F37" s="57">
        <f t="shared" si="3"/>
        <v>0</v>
      </c>
      <c r="G37" s="57">
        <f t="shared" si="3"/>
        <v>0</v>
      </c>
      <c r="H37" s="57">
        <f t="shared" si="3"/>
        <v>0</v>
      </c>
      <c r="I37" s="62" t="e">
        <f>G37/D37*100</f>
        <v>#DIV/0!</v>
      </c>
      <c r="J37" s="62" t="e">
        <f>G37/E37*100</f>
        <v>#DIV/0!</v>
      </c>
      <c r="K37" s="62" t="e">
        <f t="shared" si="4"/>
        <v>#DIV/0!</v>
      </c>
    </row>
    <row r="38" spans="1:11" ht="75">
      <c r="A38" s="162"/>
      <c r="B38" s="156"/>
      <c r="C38" s="58" t="s">
        <v>79</v>
      </c>
      <c r="D38" s="57">
        <f t="shared" si="3"/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62" t="e">
        <f>G38/D38*100</f>
        <v>#DIV/0!</v>
      </c>
      <c r="J38" s="62" t="e">
        <f>G38/E38*100</f>
        <v>#DIV/0!</v>
      </c>
      <c r="K38" s="62" t="e">
        <f t="shared" si="4"/>
        <v>#DIV/0!</v>
      </c>
    </row>
    <row r="39" spans="1:11" ht="45">
      <c r="A39" s="162"/>
      <c r="B39" s="156"/>
      <c r="C39" s="56" t="s">
        <v>80</v>
      </c>
      <c r="D39" s="57">
        <f t="shared" si="3"/>
        <v>0</v>
      </c>
      <c r="E39" s="57">
        <f t="shared" si="3"/>
        <v>0</v>
      </c>
      <c r="F39" s="57">
        <f t="shared" si="3"/>
        <v>0</v>
      </c>
      <c r="G39" s="57">
        <f t="shared" si="3"/>
        <v>0</v>
      </c>
      <c r="H39" s="57">
        <f>H82</f>
        <v>0</v>
      </c>
      <c r="I39" s="55">
        <v>0</v>
      </c>
      <c r="J39" s="55">
        <v>0</v>
      </c>
      <c r="K39" s="55">
        <v>0</v>
      </c>
    </row>
    <row r="40" spans="1:11" ht="45">
      <c r="A40" s="162"/>
      <c r="B40" s="157"/>
      <c r="C40" s="56" t="s">
        <v>81</v>
      </c>
      <c r="D40" s="57">
        <f t="shared" si="3"/>
        <v>0</v>
      </c>
      <c r="E40" s="57">
        <f t="shared" si="3"/>
        <v>0</v>
      </c>
      <c r="F40" s="57">
        <f t="shared" si="3"/>
        <v>0</v>
      </c>
      <c r="G40" s="57">
        <f t="shared" si="3"/>
        <v>0</v>
      </c>
      <c r="H40" s="57">
        <f>H83</f>
        <v>0</v>
      </c>
      <c r="I40" s="55">
        <v>0</v>
      </c>
      <c r="J40" s="55">
        <v>0</v>
      </c>
      <c r="K40" s="55">
        <v>0</v>
      </c>
    </row>
    <row r="41" spans="1:14" ht="15">
      <c r="A41" s="162"/>
      <c r="B41" s="155" t="s">
        <v>86</v>
      </c>
      <c r="C41" s="53" t="s">
        <v>75</v>
      </c>
      <c r="D41" s="54">
        <f>D42+D44+D46+D47</f>
        <v>552627.1</v>
      </c>
      <c r="E41" s="54">
        <f>E42+E44+E46+E47</f>
        <v>552627.1</v>
      </c>
      <c r="F41" s="54">
        <f>F42+F44+F46+F47</f>
        <v>552627.1</v>
      </c>
      <c r="G41" s="54">
        <f>G42+G44+G46+G47</f>
        <v>42738.7</v>
      </c>
      <c r="H41" s="54">
        <f>H42+H44+H46+H47</f>
        <v>48066.3</v>
      </c>
      <c r="I41" s="55">
        <f>G41/D41*100</f>
        <v>7.733732203867671</v>
      </c>
      <c r="J41" s="55">
        <f>G41/E41*100</f>
        <v>7.733732203867671</v>
      </c>
      <c r="K41" s="55">
        <f>G41/F41*100</f>
        <v>7.733732203867671</v>
      </c>
      <c r="L41" s="63"/>
      <c r="M41" s="63"/>
      <c r="N41" s="63"/>
    </row>
    <row r="42" spans="1:11" ht="30">
      <c r="A42" s="162"/>
      <c r="B42" s="156"/>
      <c r="C42" s="56" t="s">
        <v>76</v>
      </c>
      <c r="D42" s="57">
        <f aca="true" t="shared" si="5" ref="D42:H45">D659</f>
        <v>270887.6</v>
      </c>
      <c r="E42" s="57">
        <f t="shared" si="5"/>
        <v>270887.6</v>
      </c>
      <c r="F42" s="57">
        <f t="shared" si="5"/>
        <v>270887.6</v>
      </c>
      <c r="G42" s="57">
        <f t="shared" si="5"/>
        <v>9937</v>
      </c>
      <c r="H42" s="57">
        <f t="shared" si="5"/>
        <v>10469.9</v>
      </c>
      <c r="I42" s="62">
        <f>G42/D42*100</f>
        <v>3.6683111371653783</v>
      </c>
      <c r="J42" s="62">
        <f>G42/E42*100</f>
        <v>3.6683111371653783</v>
      </c>
      <c r="K42" s="62">
        <f t="shared" si="4"/>
        <v>3.6683111371653783</v>
      </c>
    </row>
    <row r="43" spans="1:11" ht="75">
      <c r="A43" s="162"/>
      <c r="B43" s="156"/>
      <c r="C43" s="58" t="s">
        <v>77</v>
      </c>
      <c r="D43" s="57">
        <f t="shared" si="5"/>
        <v>270887.6</v>
      </c>
      <c r="E43" s="57">
        <f t="shared" si="5"/>
        <v>265887.6</v>
      </c>
      <c r="F43" s="57">
        <f t="shared" si="5"/>
        <v>270887.6</v>
      </c>
      <c r="G43" s="57">
        <f t="shared" si="5"/>
        <v>9937</v>
      </c>
      <c r="H43" s="57">
        <f t="shared" si="5"/>
        <v>10469.9</v>
      </c>
      <c r="I43" s="62">
        <v>0</v>
      </c>
      <c r="J43" s="62">
        <v>0</v>
      </c>
      <c r="K43" s="62">
        <v>0</v>
      </c>
    </row>
    <row r="44" spans="1:11" ht="45">
      <c r="A44" s="162"/>
      <c r="B44" s="156"/>
      <c r="C44" s="56" t="s">
        <v>78</v>
      </c>
      <c r="D44" s="57">
        <f t="shared" si="5"/>
        <v>281739.5</v>
      </c>
      <c r="E44" s="57">
        <f t="shared" si="5"/>
        <v>281739.5</v>
      </c>
      <c r="F44" s="57">
        <f t="shared" si="5"/>
        <v>281739.5</v>
      </c>
      <c r="G44" s="57">
        <f t="shared" si="5"/>
        <v>32801.7</v>
      </c>
      <c r="H44" s="57">
        <f t="shared" si="5"/>
        <v>37596.4</v>
      </c>
      <c r="I44" s="62">
        <v>0</v>
      </c>
      <c r="J44" s="62">
        <v>0</v>
      </c>
      <c r="K44" s="62">
        <v>0</v>
      </c>
    </row>
    <row r="45" spans="1:11" ht="75">
      <c r="A45" s="162"/>
      <c r="B45" s="156"/>
      <c r="C45" s="58" t="s">
        <v>79</v>
      </c>
      <c r="D45" s="57">
        <f t="shared" si="5"/>
        <v>281739.5</v>
      </c>
      <c r="E45" s="57">
        <f t="shared" si="5"/>
        <v>281739.5</v>
      </c>
      <c r="F45" s="57">
        <f t="shared" si="5"/>
        <v>281739.5</v>
      </c>
      <c r="G45" s="57">
        <f t="shared" si="5"/>
        <v>32801.7</v>
      </c>
      <c r="H45" s="57">
        <f t="shared" si="5"/>
        <v>37596.4</v>
      </c>
      <c r="I45" s="62">
        <v>0</v>
      </c>
      <c r="J45" s="62">
        <v>0</v>
      </c>
      <c r="K45" s="62">
        <v>0</v>
      </c>
    </row>
    <row r="46" spans="1:11" ht="45">
      <c r="A46" s="162"/>
      <c r="B46" s="156"/>
      <c r="C46" s="56" t="s">
        <v>80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5">
        <v>0</v>
      </c>
      <c r="J46" s="55">
        <v>0</v>
      </c>
      <c r="K46" s="55">
        <v>0</v>
      </c>
    </row>
    <row r="47" spans="1:11" ht="45">
      <c r="A47" s="162"/>
      <c r="B47" s="157"/>
      <c r="C47" s="56" t="s">
        <v>81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5">
        <v>0</v>
      </c>
      <c r="J47" s="55">
        <v>0</v>
      </c>
      <c r="K47" s="55">
        <v>0</v>
      </c>
    </row>
    <row r="48" spans="1:11" ht="15">
      <c r="A48" s="162"/>
      <c r="B48" s="166" t="s">
        <v>87</v>
      </c>
      <c r="C48" s="53" t="s">
        <v>75</v>
      </c>
      <c r="D48" s="54">
        <f>D49+D51+D53+D54</f>
        <v>0</v>
      </c>
      <c r="E48" s="54">
        <f>E49+E51+E53+E54</f>
        <v>0</v>
      </c>
      <c r="F48" s="54">
        <f>F49+F51+F53+F54</f>
        <v>0</v>
      </c>
      <c r="G48" s="54">
        <f>G49+G51+G53+G54</f>
        <v>0</v>
      </c>
      <c r="H48" s="54">
        <f>H49+H51+H53+H54</f>
        <v>0</v>
      </c>
      <c r="I48" s="55" t="e">
        <f>G48/D48*100</f>
        <v>#DIV/0!</v>
      </c>
      <c r="J48" s="55">
        <v>0</v>
      </c>
      <c r="K48" s="55">
        <v>0</v>
      </c>
    </row>
    <row r="49" spans="1:11" ht="30">
      <c r="A49" s="162"/>
      <c r="B49" s="167"/>
      <c r="C49" s="56" t="s">
        <v>76</v>
      </c>
      <c r="D49" s="57">
        <f>E49+F49+H49</f>
        <v>0</v>
      </c>
      <c r="E49" s="57">
        <v>0</v>
      </c>
      <c r="F49" s="57">
        <v>0</v>
      </c>
      <c r="G49" s="57">
        <v>0</v>
      </c>
      <c r="H49" s="57">
        <v>0</v>
      </c>
      <c r="I49" s="55">
        <v>0</v>
      </c>
      <c r="J49" s="55">
        <v>0</v>
      </c>
      <c r="K49" s="55">
        <v>0</v>
      </c>
    </row>
    <row r="50" spans="1:11" ht="75">
      <c r="A50" s="162"/>
      <c r="B50" s="167"/>
      <c r="C50" s="58" t="s">
        <v>77</v>
      </c>
      <c r="D50" s="57">
        <f>E50+F50+H50</f>
        <v>0</v>
      </c>
      <c r="E50" s="57">
        <f aca="true" t="shared" si="6" ref="E50:H52">E86</f>
        <v>0</v>
      </c>
      <c r="F50" s="57">
        <f t="shared" si="6"/>
        <v>0</v>
      </c>
      <c r="G50" s="57">
        <f t="shared" si="6"/>
        <v>0</v>
      </c>
      <c r="H50" s="57">
        <f t="shared" si="6"/>
        <v>0</v>
      </c>
      <c r="I50" s="55">
        <v>0</v>
      </c>
      <c r="J50" s="55">
        <v>0</v>
      </c>
      <c r="K50" s="55">
        <v>0</v>
      </c>
    </row>
    <row r="51" spans="1:11" ht="45">
      <c r="A51" s="162"/>
      <c r="B51" s="167"/>
      <c r="C51" s="56" t="s">
        <v>78</v>
      </c>
      <c r="D51" s="57">
        <v>0</v>
      </c>
      <c r="E51" s="57">
        <f t="shared" si="6"/>
        <v>0</v>
      </c>
      <c r="F51" s="57">
        <f t="shared" si="6"/>
        <v>0</v>
      </c>
      <c r="G51" s="57">
        <f t="shared" si="6"/>
        <v>0</v>
      </c>
      <c r="H51" s="57">
        <f t="shared" si="6"/>
        <v>0</v>
      </c>
      <c r="I51" s="55">
        <v>0</v>
      </c>
      <c r="J51" s="55">
        <v>0</v>
      </c>
      <c r="K51" s="55">
        <v>0</v>
      </c>
    </row>
    <row r="52" spans="1:11" ht="75">
      <c r="A52" s="162"/>
      <c r="B52" s="167"/>
      <c r="C52" s="58" t="s">
        <v>79</v>
      </c>
      <c r="D52" s="57">
        <f>E52+F52+H52</f>
        <v>0</v>
      </c>
      <c r="E52" s="57">
        <f t="shared" si="6"/>
        <v>0</v>
      </c>
      <c r="F52" s="57">
        <f t="shared" si="6"/>
        <v>0</v>
      </c>
      <c r="G52" s="57">
        <f t="shared" si="6"/>
        <v>0</v>
      </c>
      <c r="H52" s="57">
        <f t="shared" si="6"/>
        <v>0</v>
      </c>
      <c r="I52" s="55">
        <v>0</v>
      </c>
      <c r="J52" s="55">
        <v>0</v>
      </c>
      <c r="K52" s="55">
        <v>0</v>
      </c>
    </row>
    <row r="53" spans="1:11" ht="45">
      <c r="A53" s="162"/>
      <c r="B53" s="167"/>
      <c r="C53" s="56" t="s">
        <v>80</v>
      </c>
      <c r="D53" s="57">
        <f>D649</f>
        <v>0</v>
      </c>
      <c r="E53" s="57">
        <v>0</v>
      </c>
      <c r="F53" s="57">
        <v>0</v>
      </c>
      <c r="G53" s="57">
        <v>0</v>
      </c>
      <c r="H53" s="57">
        <v>0</v>
      </c>
      <c r="I53" s="55" t="e">
        <f>G53/D53*100</f>
        <v>#DIV/0!</v>
      </c>
      <c r="J53" s="55">
        <v>0</v>
      </c>
      <c r="K53" s="55">
        <v>0</v>
      </c>
    </row>
    <row r="54" spans="1:11" ht="45">
      <c r="A54" s="162"/>
      <c r="B54" s="168"/>
      <c r="C54" s="56" t="s">
        <v>81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5">
        <v>0</v>
      </c>
      <c r="J54" s="55">
        <v>0</v>
      </c>
      <c r="K54" s="55">
        <v>0</v>
      </c>
    </row>
    <row r="55" spans="1:11" ht="15">
      <c r="A55" s="162"/>
      <c r="B55" s="166" t="s">
        <v>88</v>
      </c>
      <c r="C55" s="53" t="s">
        <v>75</v>
      </c>
      <c r="D55" s="54">
        <f>D56+D58+D60+D61</f>
        <v>0</v>
      </c>
      <c r="E55" s="54">
        <f>E56+E58+E60+E61</f>
        <v>0</v>
      </c>
      <c r="F55" s="54">
        <f>F56+F58+F60+F61</f>
        <v>0</v>
      </c>
      <c r="G55" s="54">
        <f>G56+G58+G60+G61</f>
        <v>0</v>
      </c>
      <c r="H55" s="54">
        <f>H56+H58+H60+H61</f>
        <v>0</v>
      </c>
      <c r="I55" s="55" t="e">
        <f>G55/D55*100</f>
        <v>#DIV/0!</v>
      </c>
      <c r="J55" s="55">
        <v>0</v>
      </c>
      <c r="K55" s="55">
        <v>0</v>
      </c>
    </row>
    <row r="56" spans="1:11" ht="30">
      <c r="A56" s="162"/>
      <c r="B56" s="167"/>
      <c r="C56" s="56" t="s">
        <v>76</v>
      </c>
      <c r="D56" s="57">
        <f>E56+F56+H56</f>
        <v>0</v>
      </c>
      <c r="E56" s="57">
        <v>0</v>
      </c>
      <c r="F56" s="57">
        <v>0</v>
      </c>
      <c r="G56" s="57">
        <v>0</v>
      </c>
      <c r="H56" s="57">
        <v>0</v>
      </c>
      <c r="I56" s="55">
        <v>0</v>
      </c>
      <c r="J56" s="55">
        <v>0</v>
      </c>
      <c r="K56" s="55">
        <v>0</v>
      </c>
    </row>
    <row r="57" spans="1:11" ht="75">
      <c r="A57" s="162"/>
      <c r="B57" s="167"/>
      <c r="C57" s="58" t="s">
        <v>77</v>
      </c>
      <c r="D57" s="57">
        <f>E57+F57+H57</f>
        <v>0</v>
      </c>
      <c r="E57" s="57">
        <f aca="true" t="shared" si="7" ref="E57:H59">E93</f>
        <v>0</v>
      </c>
      <c r="F57" s="57">
        <f t="shared" si="7"/>
        <v>0</v>
      </c>
      <c r="G57" s="57">
        <f t="shared" si="7"/>
        <v>0</v>
      </c>
      <c r="H57" s="57">
        <f t="shared" si="7"/>
        <v>0</v>
      </c>
      <c r="I57" s="55">
        <v>0</v>
      </c>
      <c r="J57" s="55">
        <v>0</v>
      </c>
      <c r="K57" s="55">
        <v>0</v>
      </c>
    </row>
    <row r="58" spans="1:11" ht="45">
      <c r="A58" s="162"/>
      <c r="B58" s="167"/>
      <c r="C58" s="56" t="s">
        <v>78</v>
      </c>
      <c r="D58" s="57">
        <f>D675</f>
        <v>0</v>
      </c>
      <c r="E58" s="57">
        <f t="shared" si="7"/>
        <v>0</v>
      </c>
      <c r="F58" s="57">
        <f t="shared" si="7"/>
        <v>0</v>
      </c>
      <c r="G58" s="57">
        <f t="shared" si="7"/>
        <v>0</v>
      </c>
      <c r="H58" s="57">
        <f t="shared" si="7"/>
        <v>0</v>
      </c>
      <c r="I58" s="55">
        <v>0</v>
      </c>
      <c r="J58" s="55">
        <v>0</v>
      </c>
      <c r="K58" s="55">
        <v>0</v>
      </c>
    </row>
    <row r="59" spans="1:11" ht="75">
      <c r="A59" s="162"/>
      <c r="B59" s="167"/>
      <c r="C59" s="58" t="s">
        <v>79</v>
      </c>
      <c r="D59" s="57">
        <f>E59+F59+H59</f>
        <v>0</v>
      </c>
      <c r="E59" s="57">
        <f t="shared" si="7"/>
        <v>0</v>
      </c>
      <c r="F59" s="57">
        <f t="shared" si="7"/>
        <v>0</v>
      </c>
      <c r="G59" s="57">
        <f t="shared" si="7"/>
        <v>0</v>
      </c>
      <c r="H59" s="57">
        <f t="shared" si="7"/>
        <v>0</v>
      </c>
      <c r="I59" s="55">
        <v>0</v>
      </c>
      <c r="J59" s="55">
        <v>0</v>
      </c>
      <c r="K59" s="55">
        <v>0</v>
      </c>
    </row>
    <row r="60" spans="1:11" ht="45">
      <c r="A60" s="162"/>
      <c r="B60" s="167"/>
      <c r="C60" s="56" t="s">
        <v>80</v>
      </c>
      <c r="D60" s="57">
        <f>D453+D677</f>
        <v>0</v>
      </c>
      <c r="E60" s="57">
        <f>E453+E677</f>
        <v>0</v>
      </c>
      <c r="F60" s="57">
        <f>F453+F677</f>
        <v>0</v>
      </c>
      <c r="G60" s="57">
        <f>G453+G677</f>
        <v>0</v>
      </c>
      <c r="H60" s="57">
        <f>H453+H677</f>
        <v>0</v>
      </c>
      <c r="I60" s="55" t="e">
        <f>G60/D60*100</f>
        <v>#DIV/0!</v>
      </c>
      <c r="J60" s="55">
        <v>0</v>
      </c>
      <c r="K60" s="55">
        <v>0</v>
      </c>
    </row>
    <row r="61" spans="1:11" ht="45">
      <c r="A61" s="162"/>
      <c r="B61" s="168"/>
      <c r="C61" s="56" t="s">
        <v>81</v>
      </c>
      <c r="D61" s="57">
        <f>D678</f>
        <v>0</v>
      </c>
      <c r="E61" s="57">
        <f>E678</f>
        <v>0</v>
      </c>
      <c r="F61" s="57">
        <f>F678</f>
        <v>0</v>
      </c>
      <c r="G61" s="57">
        <f>G678</f>
        <v>0</v>
      </c>
      <c r="H61" s="57">
        <f>H678</f>
        <v>0</v>
      </c>
      <c r="I61" s="55">
        <v>0</v>
      </c>
      <c r="J61" s="55">
        <v>0</v>
      </c>
      <c r="K61" s="55">
        <v>0</v>
      </c>
    </row>
    <row r="62" spans="1:14" ht="15">
      <c r="A62" s="152" t="s">
        <v>89</v>
      </c>
      <c r="B62" s="155" t="s">
        <v>90</v>
      </c>
      <c r="C62" s="53" t="s">
        <v>75</v>
      </c>
      <c r="D62" s="54">
        <f>D63+D65+D67+D68</f>
        <v>1210224.8000000003</v>
      </c>
      <c r="E62" s="54">
        <f>E63+E65+E67+E68</f>
        <v>1213983.8</v>
      </c>
      <c r="F62" s="54">
        <f>F63+F65+F67+F68</f>
        <v>1197909.9</v>
      </c>
      <c r="G62" s="54">
        <f>G63+G65+G67+G68</f>
        <v>636065.7000000001</v>
      </c>
      <c r="H62" s="54">
        <f>H63+H65+H67+H68</f>
        <v>636065.7000000001</v>
      </c>
      <c r="I62" s="55">
        <f>G62/D62*100</f>
        <v>52.55764879384392</v>
      </c>
      <c r="J62" s="55">
        <f>G62/E62*100</f>
        <v>52.39490839993087</v>
      </c>
      <c r="K62" s="55">
        <f>G62/F62*100</f>
        <v>53.0979583689892</v>
      </c>
      <c r="L62" s="63"/>
      <c r="M62" s="63"/>
      <c r="N62" s="63"/>
    </row>
    <row r="63" spans="1:11" ht="30">
      <c r="A63" s="153"/>
      <c r="B63" s="156"/>
      <c r="C63" s="56" t="s">
        <v>76</v>
      </c>
      <c r="D63" s="57">
        <f aca="true" t="shared" si="8" ref="D63:H66">D71+D78</f>
        <v>1171894.0000000002</v>
      </c>
      <c r="E63" s="57">
        <f t="shared" si="8"/>
        <v>1175653</v>
      </c>
      <c r="F63" s="57">
        <f t="shared" si="8"/>
        <v>1159579.0999999999</v>
      </c>
      <c r="G63" s="57">
        <f t="shared" si="8"/>
        <v>598809.3</v>
      </c>
      <c r="H63" s="57">
        <f t="shared" si="8"/>
        <v>598809.3</v>
      </c>
      <c r="I63" s="55">
        <f>G63/D63*100</f>
        <v>51.097565138143885</v>
      </c>
      <c r="J63" s="55">
        <f>G63/E63*100</f>
        <v>50.93418721340396</v>
      </c>
      <c r="K63" s="55">
        <f>G63/F63*100</f>
        <v>51.64022876921464</v>
      </c>
    </row>
    <row r="64" spans="1:11" ht="75">
      <c r="A64" s="153"/>
      <c r="B64" s="156"/>
      <c r="C64" s="58" t="s">
        <v>77</v>
      </c>
      <c r="D64" s="57">
        <f t="shared" si="8"/>
        <v>962.1</v>
      </c>
      <c r="E64" s="57">
        <f t="shared" si="8"/>
        <v>962.1</v>
      </c>
      <c r="F64" s="57">
        <f t="shared" si="8"/>
        <v>962.1</v>
      </c>
      <c r="G64" s="57">
        <f t="shared" si="8"/>
        <v>896.3</v>
      </c>
      <c r="H64" s="57">
        <f t="shared" si="8"/>
        <v>896.3</v>
      </c>
      <c r="I64" s="55">
        <f>G64/D64*100</f>
        <v>93.16079409624778</v>
      </c>
      <c r="J64" s="55">
        <f>G64/E64*100</f>
        <v>93.16079409624778</v>
      </c>
      <c r="K64" s="55">
        <f>G64/F64*100</f>
        <v>93.16079409624778</v>
      </c>
    </row>
    <row r="65" spans="1:11" ht="45">
      <c r="A65" s="153"/>
      <c r="B65" s="156"/>
      <c r="C65" s="56" t="s">
        <v>78</v>
      </c>
      <c r="D65" s="57">
        <f t="shared" si="8"/>
        <v>38330.8</v>
      </c>
      <c r="E65" s="57">
        <f t="shared" si="8"/>
        <v>38330.8</v>
      </c>
      <c r="F65" s="57">
        <f t="shared" si="8"/>
        <v>38330.8</v>
      </c>
      <c r="G65" s="57">
        <f t="shared" si="8"/>
        <v>37256.4</v>
      </c>
      <c r="H65" s="57">
        <f t="shared" si="8"/>
        <v>37256.4</v>
      </c>
      <c r="I65" s="55">
        <f>G65/D65*100</f>
        <v>97.19703215169002</v>
      </c>
      <c r="J65" s="55">
        <f>G65/E65*100</f>
        <v>97.19703215169002</v>
      </c>
      <c r="K65" s="55">
        <f>G65/F65*100</f>
        <v>97.19703215169002</v>
      </c>
    </row>
    <row r="66" spans="1:11" ht="75">
      <c r="A66" s="153"/>
      <c r="B66" s="156"/>
      <c r="C66" s="58" t="s">
        <v>79</v>
      </c>
      <c r="D66" s="57">
        <f t="shared" si="8"/>
        <v>10697.1</v>
      </c>
      <c r="E66" s="57">
        <f t="shared" si="8"/>
        <v>10697.1</v>
      </c>
      <c r="F66" s="57">
        <f t="shared" si="8"/>
        <v>10697.1</v>
      </c>
      <c r="G66" s="57">
        <f t="shared" si="8"/>
        <v>0</v>
      </c>
      <c r="H66" s="57">
        <f t="shared" si="8"/>
        <v>0</v>
      </c>
      <c r="I66" s="55">
        <f>G66/D66*100</f>
        <v>0</v>
      </c>
      <c r="J66" s="55">
        <f>G66/E66*100</f>
        <v>0</v>
      </c>
      <c r="K66" s="55">
        <f>G66/F66*100</f>
        <v>0</v>
      </c>
    </row>
    <row r="67" spans="1:11" ht="45">
      <c r="A67" s="153"/>
      <c r="B67" s="156"/>
      <c r="C67" s="56" t="s">
        <v>80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5">
        <v>0</v>
      </c>
      <c r="J67" s="55">
        <v>0</v>
      </c>
      <c r="K67" s="55">
        <v>0</v>
      </c>
    </row>
    <row r="68" spans="1:11" ht="45">
      <c r="A68" s="154"/>
      <c r="B68" s="157"/>
      <c r="C68" s="56" t="s">
        <v>81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5">
        <v>0</v>
      </c>
      <c r="J68" s="55">
        <v>0</v>
      </c>
      <c r="K68" s="55">
        <v>0</v>
      </c>
    </row>
    <row r="69" spans="1:11" ht="15">
      <c r="A69" s="59"/>
      <c r="B69" s="158" t="s">
        <v>82</v>
      </c>
      <c r="C69" s="159"/>
      <c r="D69" s="159"/>
      <c r="E69" s="159"/>
      <c r="F69" s="160"/>
      <c r="G69" s="60"/>
      <c r="H69" s="61"/>
      <c r="I69" s="55"/>
      <c r="J69" s="55"/>
      <c r="K69" s="55"/>
    </row>
    <row r="70" spans="1:11" ht="15">
      <c r="A70" s="161"/>
      <c r="B70" s="155" t="s">
        <v>91</v>
      </c>
      <c r="C70" s="64" t="s">
        <v>92</v>
      </c>
      <c r="D70" s="54">
        <f>D71+D73+D75+D76</f>
        <v>1194266.6000000003</v>
      </c>
      <c r="E70" s="54">
        <f>E71+E73+E75+E76</f>
        <v>1198025.6</v>
      </c>
      <c r="F70" s="54">
        <f>F71+F73+F75+F76</f>
        <v>1184951.7</v>
      </c>
      <c r="G70" s="54">
        <f>G71+G73+G75+G76</f>
        <v>630204.4</v>
      </c>
      <c r="H70" s="54">
        <f>H71+H73+H75+H76</f>
        <v>630204.4</v>
      </c>
      <c r="I70" s="55">
        <f>G70/D70*100</f>
        <v>52.7691555637577</v>
      </c>
      <c r="J70" s="55">
        <f>G70/E70*100</f>
        <v>52.60358376315164</v>
      </c>
      <c r="K70" s="55">
        <f>G70/F70*100</f>
        <v>53.18397365901074</v>
      </c>
    </row>
    <row r="71" spans="1:11" ht="30">
      <c r="A71" s="162"/>
      <c r="B71" s="156"/>
      <c r="C71" s="65" t="s">
        <v>76</v>
      </c>
      <c r="D71" s="57">
        <f aca="true" t="shared" si="9" ref="D71:H72">D85+D134+D148+D218+D253+D302+D365+D372+D386</f>
        <v>1155935.8000000003</v>
      </c>
      <c r="E71" s="57">
        <f t="shared" si="9"/>
        <v>1159694.8</v>
      </c>
      <c r="F71" s="57">
        <f t="shared" si="9"/>
        <v>1146620.9</v>
      </c>
      <c r="G71" s="57">
        <f t="shared" si="9"/>
        <v>592948</v>
      </c>
      <c r="H71" s="57">
        <f t="shared" si="9"/>
        <v>592948</v>
      </c>
      <c r="I71" s="62">
        <f>G71/D71*100</f>
        <v>51.29592837249265</v>
      </c>
      <c r="J71" s="62">
        <f>G71/E71*100</f>
        <v>51.129659286219095</v>
      </c>
      <c r="K71" s="62">
        <f>G71/F71*100</f>
        <v>51.71264539134077</v>
      </c>
    </row>
    <row r="72" spans="1:11" ht="75">
      <c r="A72" s="162"/>
      <c r="B72" s="156"/>
      <c r="C72" s="66" t="s">
        <v>77</v>
      </c>
      <c r="D72" s="57">
        <f t="shared" si="9"/>
        <v>962.1</v>
      </c>
      <c r="E72" s="57">
        <f t="shared" si="9"/>
        <v>962.1</v>
      </c>
      <c r="F72" s="57">
        <f t="shared" si="9"/>
        <v>962.1</v>
      </c>
      <c r="G72" s="57">
        <f t="shared" si="9"/>
        <v>896.3</v>
      </c>
      <c r="H72" s="57">
        <f t="shared" si="9"/>
        <v>896.3</v>
      </c>
      <c r="I72" s="62">
        <v>0</v>
      </c>
      <c r="J72" s="62">
        <v>0</v>
      </c>
      <c r="K72" s="62">
        <v>0</v>
      </c>
    </row>
    <row r="73" spans="1:11" ht="45">
      <c r="A73" s="162"/>
      <c r="B73" s="156"/>
      <c r="C73" s="65" t="s">
        <v>78</v>
      </c>
      <c r="D73" s="57">
        <f>D388</f>
        <v>38330.8</v>
      </c>
      <c r="E73" s="57">
        <f>E388</f>
        <v>38330.8</v>
      </c>
      <c r="F73" s="57">
        <f>F388</f>
        <v>38330.8</v>
      </c>
      <c r="G73" s="57">
        <f>G388</f>
        <v>37256.4</v>
      </c>
      <c r="H73" s="57">
        <f>H388</f>
        <v>37256.4</v>
      </c>
      <c r="I73" s="62">
        <v>0</v>
      </c>
      <c r="J73" s="62">
        <v>0</v>
      </c>
      <c r="K73" s="62">
        <v>0</v>
      </c>
    </row>
    <row r="74" spans="1:11" ht="75">
      <c r="A74" s="162"/>
      <c r="B74" s="156"/>
      <c r="C74" s="66" t="s">
        <v>79</v>
      </c>
      <c r="D74" s="57">
        <v>10697.1</v>
      </c>
      <c r="E74" s="57">
        <v>10697.1</v>
      </c>
      <c r="F74" s="57">
        <v>10697.1</v>
      </c>
      <c r="G74" s="57">
        <f>G256+G375</f>
        <v>0</v>
      </c>
      <c r="H74" s="57">
        <f>H256+H375</f>
        <v>0</v>
      </c>
      <c r="I74" s="62">
        <v>0</v>
      </c>
      <c r="J74" s="62">
        <v>0</v>
      </c>
      <c r="K74" s="62">
        <v>0</v>
      </c>
    </row>
    <row r="75" spans="1:11" ht="45">
      <c r="A75" s="162"/>
      <c r="B75" s="156"/>
      <c r="C75" s="65" t="s">
        <v>80</v>
      </c>
      <c r="D75" s="57">
        <v>0</v>
      </c>
      <c r="E75" s="57">
        <v>0</v>
      </c>
      <c r="F75" s="57">
        <f>F89+F138+F152+F222+F257+F306+F369+F376</f>
        <v>0</v>
      </c>
      <c r="G75" s="57">
        <v>0</v>
      </c>
      <c r="H75" s="57">
        <v>0</v>
      </c>
      <c r="I75" s="55">
        <v>0</v>
      </c>
      <c r="J75" s="55">
        <v>0</v>
      </c>
      <c r="K75" s="55">
        <v>0</v>
      </c>
    </row>
    <row r="76" spans="1:11" ht="45">
      <c r="A76" s="162"/>
      <c r="B76" s="157"/>
      <c r="C76" s="65" t="s">
        <v>81</v>
      </c>
      <c r="D76" s="57">
        <f>D90+D139+D153+D223+D258+D307+D370+D377</f>
        <v>0</v>
      </c>
      <c r="E76" s="57">
        <f>E90+E139+E153+E223+E258+E307+E370+E377</f>
        <v>0</v>
      </c>
      <c r="F76" s="57">
        <f>F90+F139+F153+F223+F258+F307+F370+F377</f>
        <v>0</v>
      </c>
      <c r="G76" s="57">
        <f>G90+G139+G153+G223+G258+G307+G370+G377</f>
        <v>0</v>
      </c>
      <c r="H76" s="57">
        <f>H90+H139+H153+H223+H258+H307+H370+H377</f>
        <v>0</v>
      </c>
      <c r="I76" s="55">
        <v>0</v>
      </c>
      <c r="J76" s="55">
        <v>0</v>
      </c>
      <c r="K76" s="55">
        <v>0</v>
      </c>
    </row>
    <row r="77" spans="1:11" ht="15">
      <c r="A77" s="162"/>
      <c r="B77" s="155" t="s">
        <v>93</v>
      </c>
      <c r="C77" s="64" t="s">
        <v>92</v>
      </c>
      <c r="D77" s="54">
        <f>D78+D80+D82+D83</f>
        <v>15958.2</v>
      </c>
      <c r="E77" s="54">
        <f>E78+E80+E82+E83</f>
        <v>15958.2</v>
      </c>
      <c r="F77" s="54">
        <f>F78+F80+F82+F83</f>
        <v>12958.2</v>
      </c>
      <c r="G77" s="54">
        <f>G78+G80+G82+G83</f>
        <v>5861.3</v>
      </c>
      <c r="H77" s="54">
        <f>H78+H80+H82+H83</f>
        <v>5861.3</v>
      </c>
      <c r="I77" s="55">
        <f>G77/D77*100</f>
        <v>36.729079720770514</v>
      </c>
      <c r="J77" s="55">
        <f>G77/E77*100</f>
        <v>36.729079720770514</v>
      </c>
      <c r="K77" s="55">
        <f>G77/F77*100</f>
        <v>45.23236251948573</v>
      </c>
    </row>
    <row r="78" spans="1:11" ht="30">
      <c r="A78" s="162"/>
      <c r="B78" s="156"/>
      <c r="C78" s="65" t="s">
        <v>76</v>
      </c>
      <c r="D78" s="57">
        <f aca="true" t="shared" si="10" ref="D78:H83">D155+D225+D309+D379</f>
        <v>15958.2</v>
      </c>
      <c r="E78" s="57">
        <f t="shared" si="10"/>
        <v>15958.2</v>
      </c>
      <c r="F78" s="57">
        <f t="shared" si="10"/>
        <v>12958.2</v>
      </c>
      <c r="G78" s="57">
        <f t="shared" si="10"/>
        <v>5861.3</v>
      </c>
      <c r="H78" s="57">
        <f t="shared" si="10"/>
        <v>5861.3</v>
      </c>
      <c r="I78" s="62">
        <f>G78/D78*100</f>
        <v>36.729079720770514</v>
      </c>
      <c r="J78" s="62">
        <f>G78/E78*100</f>
        <v>36.729079720770514</v>
      </c>
      <c r="K78" s="62">
        <f>G78/F78*100</f>
        <v>45.23236251948573</v>
      </c>
    </row>
    <row r="79" spans="1:11" ht="75">
      <c r="A79" s="162"/>
      <c r="B79" s="156"/>
      <c r="C79" s="66" t="s">
        <v>77</v>
      </c>
      <c r="D79" s="57">
        <f t="shared" si="10"/>
        <v>0</v>
      </c>
      <c r="E79" s="57">
        <f t="shared" si="10"/>
        <v>0</v>
      </c>
      <c r="F79" s="57">
        <f t="shared" si="10"/>
        <v>0</v>
      </c>
      <c r="G79" s="57">
        <f t="shared" si="10"/>
        <v>0</v>
      </c>
      <c r="H79" s="57">
        <f t="shared" si="10"/>
        <v>0</v>
      </c>
      <c r="I79" s="62">
        <v>0</v>
      </c>
      <c r="J79" s="62">
        <v>0</v>
      </c>
      <c r="K79" s="62">
        <v>0</v>
      </c>
    </row>
    <row r="80" spans="1:11" ht="45">
      <c r="A80" s="162"/>
      <c r="B80" s="156"/>
      <c r="C80" s="65" t="s">
        <v>78</v>
      </c>
      <c r="D80" s="57">
        <f t="shared" si="10"/>
        <v>0</v>
      </c>
      <c r="E80" s="57">
        <f t="shared" si="10"/>
        <v>0</v>
      </c>
      <c r="F80" s="57">
        <f t="shared" si="10"/>
        <v>0</v>
      </c>
      <c r="G80" s="57">
        <f t="shared" si="10"/>
        <v>0</v>
      </c>
      <c r="H80" s="57">
        <f t="shared" si="10"/>
        <v>0</v>
      </c>
      <c r="I80" s="62">
        <v>0</v>
      </c>
      <c r="J80" s="62">
        <v>0</v>
      </c>
      <c r="K80" s="62">
        <v>0</v>
      </c>
    </row>
    <row r="81" spans="1:11" ht="75">
      <c r="A81" s="162"/>
      <c r="B81" s="156"/>
      <c r="C81" s="66" t="s">
        <v>79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62">
        <v>0</v>
      </c>
      <c r="J81" s="62">
        <v>0</v>
      </c>
      <c r="K81" s="62">
        <v>0</v>
      </c>
    </row>
    <row r="82" spans="1:11" ht="45">
      <c r="A82" s="162"/>
      <c r="B82" s="156"/>
      <c r="C82" s="65" t="s">
        <v>80</v>
      </c>
      <c r="D82" s="57">
        <f t="shared" si="10"/>
        <v>0</v>
      </c>
      <c r="E82" s="57">
        <f t="shared" si="10"/>
        <v>0</v>
      </c>
      <c r="F82" s="57">
        <f t="shared" si="10"/>
        <v>0</v>
      </c>
      <c r="G82" s="57">
        <f t="shared" si="10"/>
        <v>0</v>
      </c>
      <c r="H82" s="57">
        <f t="shared" si="10"/>
        <v>0</v>
      </c>
      <c r="I82" s="62">
        <v>0</v>
      </c>
      <c r="J82" s="62">
        <v>0</v>
      </c>
      <c r="K82" s="62">
        <v>0</v>
      </c>
    </row>
    <row r="83" spans="1:11" ht="45">
      <c r="A83" s="162"/>
      <c r="B83" s="157"/>
      <c r="C83" s="65" t="s">
        <v>81</v>
      </c>
      <c r="D83" s="57">
        <f t="shared" si="10"/>
        <v>0</v>
      </c>
      <c r="E83" s="57">
        <f t="shared" si="10"/>
        <v>0</v>
      </c>
      <c r="F83" s="57">
        <f t="shared" si="10"/>
        <v>0</v>
      </c>
      <c r="G83" s="57">
        <f t="shared" si="10"/>
        <v>0</v>
      </c>
      <c r="H83" s="57">
        <f t="shared" si="10"/>
        <v>0</v>
      </c>
      <c r="I83" s="62">
        <v>0</v>
      </c>
      <c r="J83" s="62">
        <v>0</v>
      </c>
      <c r="K83" s="62">
        <v>0</v>
      </c>
    </row>
    <row r="84" spans="1:11" ht="15">
      <c r="A84" s="152" t="s">
        <v>94</v>
      </c>
      <c r="B84" s="155" t="s">
        <v>91</v>
      </c>
      <c r="C84" s="64" t="s">
        <v>75</v>
      </c>
      <c r="D84" s="54">
        <f>D85+D87+D89+D90</f>
        <v>10594.5</v>
      </c>
      <c r="E84" s="54">
        <f>E85+E87+E89+E90</f>
        <v>10594.5</v>
      </c>
      <c r="F84" s="54">
        <f>F85+F87+F89+F90</f>
        <v>10500.5</v>
      </c>
      <c r="G84" s="54">
        <f>G85+G87+G89+G90</f>
        <v>4561.200000000001</v>
      </c>
      <c r="H84" s="54">
        <f>H85+H87+H89+H90</f>
        <v>4561.200000000001</v>
      </c>
      <c r="I84" s="55">
        <f>G84/D84*100</f>
        <v>43.05252725470764</v>
      </c>
      <c r="J84" s="55">
        <f>G84/E84*100</f>
        <v>43.05252725470764</v>
      </c>
      <c r="K84" s="55">
        <f>G84/F84*100</f>
        <v>43.43793152707015</v>
      </c>
    </row>
    <row r="85" spans="1:11" ht="30">
      <c r="A85" s="153"/>
      <c r="B85" s="156"/>
      <c r="C85" s="65" t="s">
        <v>76</v>
      </c>
      <c r="D85" s="57">
        <f>D99+D106+D113+D120+D127+D92</f>
        <v>10594.5</v>
      </c>
      <c r="E85" s="57">
        <f>E99+E106+E113+E120+E127+E92</f>
        <v>10594.5</v>
      </c>
      <c r="F85" s="57">
        <f>F99+F106+F113+F120+F127+F92</f>
        <v>10500.5</v>
      </c>
      <c r="G85" s="57">
        <f>G99+G106+G113+G120+G127+G92</f>
        <v>4561.200000000001</v>
      </c>
      <c r="H85" s="57">
        <f>H99+H106+H113+H120+H127+H92</f>
        <v>4561.200000000001</v>
      </c>
      <c r="I85" s="62">
        <f>G85/D85*100</f>
        <v>43.05252725470764</v>
      </c>
      <c r="J85" s="62">
        <f>G85/E85*100</f>
        <v>43.05252725470764</v>
      </c>
      <c r="K85" s="62">
        <f>G85/F85*100</f>
        <v>43.43793152707015</v>
      </c>
    </row>
    <row r="86" spans="1:11" ht="75">
      <c r="A86" s="153"/>
      <c r="B86" s="156"/>
      <c r="C86" s="66" t="s">
        <v>77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62">
        <v>0</v>
      </c>
      <c r="J86" s="62">
        <v>0</v>
      </c>
      <c r="K86" s="62">
        <v>0</v>
      </c>
    </row>
    <row r="87" spans="1:11" ht="45">
      <c r="A87" s="153"/>
      <c r="B87" s="156"/>
      <c r="C87" s="65" t="s">
        <v>78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5">
        <v>0</v>
      </c>
      <c r="J87" s="55">
        <v>0</v>
      </c>
      <c r="K87" s="55">
        <v>0</v>
      </c>
    </row>
    <row r="88" spans="1:11" ht="75">
      <c r="A88" s="153"/>
      <c r="B88" s="156"/>
      <c r="C88" s="66" t="s">
        <v>79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5">
        <v>0</v>
      </c>
      <c r="J88" s="55">
        <v>0</v>
      </c>
      <c r="K88" s="55">
        <v>0</v>
      </c>
    </row>
    <row r="89" spans="1:11" ht="45">
      <c r="A89" s="153"/>
      <c r="B89" s="156"/>
      <c r="C89" s="65" t="s">
        <v>80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5">
        <v>0</v>
      </c>
      <c r="J89" s="55">
        <v>0</v>
      </c>
      <c r="K89" s="55">
        <v>0</v>
      </c>
    </row>
    <row r="90" spans="1:11" ht="45">
      <c r="A90" s="154"/>
      <c r="B90" s="157"/>
      <c r="C90" s="65" t="s">
        <v>81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5">
        <v>0</v>
      </c>
      <c r="J90" s="55">
        <v>0</v>
      </c>
      <c r="K90" s="55">
        <v>0</v>
      </c>
    </row>
    <row r="91" spans="1:11" ht="15">
      <c r="A91" s="169" t="s">
        <v>95</v>
      </c>
      <c r="B91" s="155" t="s">
        <v>91</v>
      </c>
      <c r="C91" s="64" t="s">
        <v>75</v>
      </c>
      <c r="D91" s="54">
        <f>D92+D94+D96+D97</f>
        <v>200</v>
      </c>
      <c r="E91" s="54">
        <f>E92+E94+E96+E97</f>
        <v>200</v>
      </c>
      <c r="F91" s="54">
        <f>F92+F94+F96+F97</f>
        <v>190.9</v>
      </c>
      <c r="G91" s="54">
        <f>G92+G94+G96+G97</f>
        <v>112.5</v>
      </c>
      <c r="H91" s="54">
        <f>H92+H94+H96+H97</f>
        <v>112.5</v>
      </c>
      <c r="I91" s="55">
        <f>G91/D91*100</f>
        <v>56.25</v>
      </c>
      <c r="J91" s="55">
        <f>G91/E91*100</f>
        <v>56.25</v>
      </c>
      <c r="K91" s="55">
        <f>G91/F91*100</f>
        <v>58.93137768465165</v>
      </c>
    </row>
    <row r="92" spans="1:11" ht="30">
      <c r="A92" s="170"/>
      <c r="B92" s="156"/>
      <c r="C92" s="65" t="s">
        <v>76</v>
      </c>
      <c r="D92" s="57">
        <v>200</v>
      </c>
      <c r="E92" s="57">
        <v>200</v>
      </c>
      <c r="F92" s="57">
        <v>190.9</v>
      </c>
      <c r="G92" s="57">
        <v>112.5</v>
      </c>
      <c r="H92" s="57">
        <v>112.5</v>
      </c>
      <c r="I92" s="62">
        <f>G92/D92*100</f>
        <v>56.25</v>
      </c>
      <c r="J92" s="62">
        <f>G92/E92*100</f>
        <v>56.25</v>
      </c>
      <c r="K92" s="62">
        <f>G92/F92*100</f>
        <v>58.93137768465165</v>
      </c>
    </row>
    <row r="93" spans="1:11" ht="75">
      <c r="A93" s="170"/>
      <c r="B93" s="156"/>
      <c r="C93" s="66" t="s">
        <v>77</v>
      </c>
      <c r="D93" s="57">
        <v>0</v>
      </c>
      <c r="E93" s="57"/>
      <c r="F93" s="57">
        <v>0</v>
      </c>
      <c r="G93" s="57">
        <v>0</v>
      </c>
      <c r="H93" s="57">
        <v>0</v>
      </c>
      <c r="I93" s="62">
        <v>0</v>
      </c>
      <c r="J93" s="62">
        <v>0</v>
      </c>
      <c r="K93" s="62">
        <v>0</v>
      </c>
    </row>
    <row r="94" spans="1:11" ht="45">
      <c r="A94" s="170"/>
      <c r="B94" s="156"/>
      <c r="C94" s="65" t="s">
        <v>78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</row>
    <row r="95" spans="1:11" ht="75">
      <c r="A95" s="170"/>
      <c r="B95" s="156"/>
      <c r="C95" s="66" t="s">
        <v>79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</row>
    <row r="96" spans="1:11" ht="45">
      <c r="A96" s="170"/>
      <c r="B96" s="156"/>
      <c r="C96" s="65" t="s">
        <v>80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</row>
    <row r="97" spans="1:11" ht="45">
      <c r="A97" s="171"/>
      <c r="B97" s="157"/>
      <c r="C97" s="65" t="s">
        <v>81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</row>
    <row r="98" spans="1:11" ht="15">
      <c r="A98" s="163" t="s">
        <v>96</v>
      </c>
      <c r="B98" s="155" t="s">
        <v>91</v>
      </c>
      <c r="C98" s="64" t="s">
        <v>75</v>
      </c>
      <c r="D98" s="54">
        <f>D99+D101+D103+D104</f>
        <v>200</v>
      </c>
      <c r="E98" s="54">
        <f>E99+E101+E103+E104</f>
        <v>200</v>
      </c>
      <c r="F98" s="54">
        <f>F99+F101+F103+F104</f>
        <v>149.1</v>
      </c>
      <c r="G98" s="54">
        <f>G99+G101+G103+G104</f>
        <v>37.5</v>
      </c>
      <c r="H98" s="54">
        <f>H99+H101+H103+H104</f>
        <v>37.5</v>
      </c>
      <c r="I98" s="55">
        <f>G98/D98*100</f>
        <v>18.75</v>
      </c>
      <c r="J98" s="55">
        <f>G98/E98*100</f>
        <v>18.75</v>
      </c>
      <c r="K98" s="55">
        <f>G98/F98*100</f>
        <v>25.15090543259557</v>
      </c>
    </row>
    <row r="99" spans="1:11" ht="30">
      <c r="A99" s="164"/>
      <c r="B99" s="156"/>
      <c r="C99" s="65" t="s">
        <v>76</v>
      </c>
      <c r="D99" s="57">
        <v>200</v>
      </c>
      <c r="E99" s="57">
        <v>200</v>
      </c>
      <c r="F99" s="57">
        <v>149.1</v>
      </c>
      <c r="G99" s="57">
        <v>37.5</v>
      </c>
      <c r="H99" s="57">
        <v>37.5</v>
      </c>
      <c r="I99" s="62">
        <f>G99/D99*100</f>
        <v>18.75</v>
      </c>
      <c r="J99" s="62">
        <f>G99/E99*100</f>
        <v>18.75</v>
      </c>
      <c r="K99" s="62">
        <f>G99/F99*100</f>
        <v>25.15090543259557</v>
      </c>
    </row>
    <row r="100" spans="1:11" ht="75">
      <c r="A100" s="164"/>
      <c r="B100" s="156"/>
      <c r="C100" s="66" t="s">
        <v>77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62">
        <v>0</v>
      </c>
      <c r="J100" s="62">
        <v>0</v>
      </c>
      <c r="K100" s="62">
        <v>0</v>
      </c>
    </row>
    <row r="101" spans="1:11" ht="45">
      <c r="A101" s="164"/>
      <c r="B101" s="156"/>
      <c r="C101" s="65" t="s">
        <v>78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</row>
    <row r="102" spans="1:11" ht="75">
      <c r="A102" s="164"/>
      <c r="B102" s="156"/>
      <c r="C102" s="66" t="s">
        <v>79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</row>
    <row r="103" spans="1:11" ht="45">
      <c r="A103" s="164"/>
      <c r="B103" s="156"/>
      <c r="C103" s="65" t="s">
        <v>80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</row>
    <row r="104" spans="1:11" ht="45">
      <c r="A104" s="165"/>
      <c r="B104" s="157"/>
      <c r="C104" s="65" t="s">
        <v>81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</row>
    <row r="105" spans="1:11" ht="15">
      <c r="A105" s="163" t="s">
        <v>97</v>
      </c>
      <c r="B105" s="155" t="s">
        <v>91</v>
      </c>
      <c r="C105" s="64" t="s">
        <v>75</v>
      </c>
      <c r="D105" s="54">
        <f>D106+D108+D110+D111</f>
        <v>100</v>
      </c>
      <c r="E105" s="54">
        <f>E106+E108+E110+E111</f>
        <v>100</v>
      </c>
      <c r="F105" s="54">
        <f>F106+F108+F110+F111</f>
        <v>100</v>
      </c>
      <c r="G105" s="54">
        <f>G106+G108+G110+G111</f>
        <v>150</v>
      </c>
      <c r="H105" s="54">
        <f>H106+H108+H110+H111</f>
        <v>150</v>
      </c>
      <c r="I105" s="55">
        <f>G105/D105*100</f>
        <v>150</v>
      </c>
      <c r="J105" s="55">
        <f>G105/E105*100</f>
        <v>150</v>
      </c>
      <c r="K105" s="55">
        <f>G105/F105*100</f>
        <v>150</v>
      </c>
    </row>
    <row r="106" spans="1:11" ht="30">
      <c r="A106" s="164"/>
      <c r="B106" s="156"/>
      <c r="C106" s="65" t="s">
        <v>76</v>
      </c>
      <c r="D106" s="57">
        <v>100</v>
      </c>
      <c r="E106" s="57">
        <v>100</v>
      </c>
      <c r="F106" s="57">
        <v>100</v>
      </c>
      <c r="G106" s="57">
        <v>150</v>
      </c>
      <c r="H106" s="57">
        <v>150</v>
      </c>
      <c r="I106" s="62">
        <f>G106/D106*100</f>
        <v>150</v>
      </c>
      <c r="J106" s="62">
        <f>G106/E106*100</f>
        <v>150</v>
      </c>
      <c r="K106" s="62">
        <f>G106/F106*100</f>
        <v>150</v>
      </c>
    </row>
    <row r="107" spans="1:11" ht="75">
      <c r="A107" s="164"/>
      <c r="B107" s="156"/>
      <c r="C107" s="66" t="s">
        <v>77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</row>
    <row r="108" spans="1:11" ht="45">
      <c r="A108" s="164"/>
      <c r="B108" s="156"/>
      <c r="C108" s="65" t="s">
        <v>78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</row>
    <row r="109" spans="1:11" ht="75">
      <c r="A109" s="164"/>
      <c r="B109" s="156"/>
      <c r="C109" s="66" t="s">
        <v>79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</row>
    <row r="110" spans="1:11" ht="45">
      <c r="A110" s="164"/>
      <c r="B110" s="156"/>
      <c r="C110" s="65" t="s">
        <v>80</v>
      </c>
      <c r="D110" s="57">
        <v>0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</row>
    <row r="111" spans="1:11" ht="45">
      <c r="A111" s="165"/>
      <c r="B111" s="157"/>
      <c r="C111" s="65" t="s">
        <v>81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</row>
    <row r="112" spans="1:11" ht="15">
      <c r="A112" s="163" t="s">
        <v>98</v>
      </c>
      <c r="B112" s="155" t="s">
        <v>91</v>
      </c>
      <c r="C112" s="64" t="s">
        <v>75</v>
      </c>
      <c r="D112" s="54">
        <f>D113+D115+D117+D118</f>
        <v>59</v>
      </c>
      <c r="E112" s="54">
        <f>E113+E115+E117+E118</f>
        <v>59</v>
      </c>
      <c r="F112" s="54">
        <f>F113+F115+F117+F118</f>
        <v>59</v>
      </c>
      <c r="G112" s="54">
        <f>G113+G115+G117+G118</f>
        <v>13.6</v>
      </c>
      <c r="H112" s="54">
        <f>H113+H115+H117+H118</f>
        <v>13.6</v>
      </c>
      <c r="I112" s="55">
        <f>G112/D112*100</f>
        <v>23.050847457627118</v>
      </c>
      <c r="J112" s="55">
        <f>G112/E112*100</f>
        <v>23.050847457627118</v>
      </c>
      <c r="K112" s="55">
        <f>G112/F112*100</f>
        <v>23.050847457627118</v>
      </c>
    </row>
    <row r="113" spans="1:11" ht="30">
      <c r="A113" s="164"/>
      <c r="B113" s="156"/>
      <c r="C113" s="65" t="s">
        <v>76</v>
      </c>
      <c r="D113" s="57">
        <v>59</v>
      </c>
      <c r="E113" s="57">
        <v>59</v>
      </c>
      <c r="F113" s="57">
        <v>59</v>
      </c>
      <c r="G113" s="57">
        <v>13.6</v>
      </c>
      <c r="H113" s="57">
        <v>13.6</v>
      </c>
      <c r="I113" s="62">
        <f>G113/D113*100</f>
        <v>23.050847457627118</v>
      </c>
      <c r="J113" s="62">
        <f>G113/E113*100</f>
        <v>23.050847457627118</v>
      </c>
      <c r="K113" s="62">
        <f>G113/F113*100</f>
        <v>23.050847457627118</v>
      </c>
    </row>
    <row r="114" spans="1:11" ht="75">
      <c r="A114" s="164"/>
      <c r="B114" s="156"/>
      <c r="C114" s="66" t="s">
        <v>77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</row>
    <row r="115" spans="1:11" ht="45">
      <c r="A115" s="164"/>
      <c r="B115" s="156"/>
      <c r="C115" s="65" t="s">
        <v>78</v>
      </c>
      <c r="D115" s="57">
        <v>0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</row>
    <row r="116" spans="1:11" ht="75">
      <c r="A116" s="164"/>
      <c r="B116" s="156"/>
      <c r="C116" s="66" t="s">
        <v>79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</row>
    <row r="117" spans="1:11" ht="45">
      <c r="A117" s="164"/>
      <c r="B117" s="156"/>
      <c r="C117" s="65" t="s">
        <v>80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</row>
    <row r="118" spans="1:11" ht="45">
      <c r="A118" s="165"/>
      <c r="B118" s="157"/>
      <c r="C118" s="65" t="s">
        <v>81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</row>
    <row r="119" spans="1:11" ht="15">
      <c r="A119" s="169" t="s">
        <v>99</v>
      </c>
      <c r="B119" s="155" t="s">
        <v>91</v>
      </c>
      <c r="C119" s="64" t="s">
        <v>75</v>
      </c>
      <c r="D119" s="54">
        <f>D120+D122+D124+D125</f>
        <v>100</v>
      </c>
      <c r="E119" s="54">
        <f>E120+E122+E124+E125</f>
        <v>100</v>
      </c>
      <c r="F119" s="54">
        <f>F120+F122+F124+F125</f>
        <v>100</v>
      </c>
      <c r="G119" s="54">
        <f>G120+G122+G124+G125</f>
        <v>0</v>
      </c>
      <c r="H119" s="54">
        <f>H120+H122+H124+H125</f>
        <v>0</v>
      </c>
      <c r="I119" s="55">
        <f>G119/D119*100</f>
        <v>0</v>
      </c>
      <c r="J119" s="55">
        <f>G119/E119*100</f>
        <v>0</v>
      </c>
      <c r="K119" s="55">
        <f>G119/F119*100</f>
        <v>0</v>
      </c>
    </row>
    <row r="120" spans="1:11" ht="30">
      <c r="A120" s="170"/>
      <c r="B120" s="156"/>
      <c r="C120" s="65" t="s">
        <v>76</v>
      </c>
      <c r="D120" s="57">
        <v>100</v>
      </c>
      <c r="E120" s="57">
        <v>100</v>
      </c>
      <c r="F120" s="57">
        <v>100</v>
      </c>
      <c r="G120" s="57">
        <v>0</v>
      </c>
      <c r="H120" s="57">
        <v>0</v>
      </c>
      <c r="I120" s="62">
        <f>G120/D120*100</f>
        <v>0</v>
      </c>
      <c r="J120" s="62">
        <f>G120/E120*100</f>
        <v>0</v>
      </c>
      <c r="K120" s="62">
        <f>G120/F120*100</f>
        <v>0</v>
      </c>
    </row>
    <row r="121" spans="1:11" ht="75">
      <c r="A121" s="170"/>
      <c r="B121" s="156"/>
      <c r="C121" s="66" t="s">
        <v>77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</row>
    <row r="122" spans="1:11" ht="45">
      <c r="A122" s="170"/>
      <c r="B122" s="156"/>
      <c r="C122" s="65" t="s">
        <v>78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</row>
    <row r="123" spans="1:11" ht="75">
      <c r="A123" s="170"/>
      <c r="B123" s="156"/>
      <c r="C123" s="66" t="s">
        <v>79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</row>
    <row r="124" spans="1:11" ht="45">
      <c r="A124" s="170"/>
      <c r="B124" s="156"/>
      <c r="C124" s="65" t="s">
        <v>80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</row>
    <row r="125" spans="1:11" ht="45">
      <c r="A125" s="171"/>
      <c r="B125" s="157"/>
      <c r="C125" s="65" t="s">
        <v>81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</row>
    <row r="126" spans="1:11" ht="15">
      <c r="A126" s="169" t="s">
        <v>100</v>
      </c>
      <c r="B126" s="155" t="s">
        <v>91</v>
      </c>
      <c r="C126" s="64" t="s">
        <v>75</v>
      </c>
      <c r="D126" s="54">
        <f>D127+D129+D131+D132</f>
        <v>9935.5</v>
      </c>
      <c r="E126" s="54">
        <f>E127+E129+E131+E132</f>
        <v>9935.5</v>
      </c>
      <c r="F126" s="54">
        <f>F127+F129+F131+F132</f>
        <v>9901.5</v>
      </c>
      <c r="G126" s="54">
        <f>G127+G129+G131+G132</f>
        <v>4247.6</v>
      </c>
      <c r="H126" s="54">
        <f>H127+H129+H131+H132</f>
        <v>4247.6</v>
      </c>
      <c r="I126" s="55">
        <f>G126/D126*100</f>
        <v>42.751748779628606</v>
      </c>
      <c r="J126" s="55">
        <f>G126/E126*100</f>
        <v>42.751748779628606</v>
      </c>
      <c r="K126" s="55">
        <f>G126/F126*100</f>
        <v>42.89855072463769</v>
      </c>
    </row>
    <row r="127" spans="1:11" ht="30">
      <c r="A127" s="170"/>
      <c r="B127" s="156"/>
      <c r="C127" s="65" t="s">
        <v>76</v>
      </c>
      <c r="D127" s="57">
        <v>9935.5</v>
      </c>
      <c r="E127" s="57">
        <v>9935.5</v>
      </c>
      <c r="F127" s="57">
        <v>9901.5</v>
      </c>
      <c r="G127" s="57">
        <v>4247.6</v>
      </c>
      <c r="H127" s="57">
        <v>4247.6</v>
      </c>
      <c r="I127" s="62">
        <f>G127/D127*100</f>
        <v>42.751748779628606</v>
      </c>
      <c r="J127" s="62">
        <f>G127/E127*100</f>
        <v>42.751748779628606</v>
      </c>
      <c r="K127" s="62">
        <f>G127/F127*100</f>
        <v>42.89855072463769</v>
      </c>
    </row>
    <row r="128" spans="1:11" ht="75">
      <c r="A128" s="170"/>
      <c r="B128" s="156"/>
      <c r="C128" s="66" t="s">
        <v>77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</row>
    <row r="129" spans="1:11" ht="45">
      <c r="A129" s="170"/>
      <c r="B129" s="156"/>
      <c r="C129" s="65" t="s">
        <v>78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</row>
    <row r="130" spans="1:11" ht="75">
      <c r="A130" s="170"/>
      <c r="B130" s="156"/>
      <c r="C130" s="66" t="s">
        <v>79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</row>
    <row r="131" spans="1:11" ht="45">
      <c r="A131" s="170"/>
      <c r="B131" s="156"/>
      <c r="C131" s="65" t="s">
        <v>80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</row>
    <row r="132" spans="1:11" ht="45">
      <c r="A132" s="171"/>
      <c r="B132" s="157"/>
      <c r="C132" s="65" t="s">
        <v>81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</row>
    <row r="133" spans="1:11" ht="15">
      <c r="A133" s="152" t="s">
        <v>101</v>
      </c>
      <c r="B133" s="155" t="s">
        <v>102</v>
      </c>
      <c r="C133" s="64" t="s">
        <v>75</v>
      </c>
      <c r="D133" s="54">
        <f>D134+D136+D138+D139</f>
        <v>2166.4</v>
      </c>
      <c r="E133" s="54">
        <f>E134+E136+E138+E139</f>
        <v>2166.4</v>
      </c>
      <c r="F133" s="54">
        <f>F134+F136+F138+F139</f>
        <v>2146.3</v>
      </c>
      <c r="G133" s="54">
        <f>G134+G136+G138+G139</f>
        <v>1130.9</v>
      </c>
      <c r="H133" s="54">
        <f>H134+H136+H138+H139</f>
        <v>1130.9</v>
      </c>
      <c r="I133" s="55">
        <f>G133/D133*100</f>
        <v>52.20180945347119</v>
      </c>
      <c r="J133" s="55">
        <f>G133/E133*100</f>
        <v>52.20180945347119</v>
      </c>
      <c r="K133" s="55">
        <f>G133/F133*100</f>
        <v>52.69067697898709</v>
      </c>
    </row>
    <row r="134" spans="1:11" ht="30">
      <c r="A134" s="153"/>
      <c r="B134" s="156"/>
      <c r="C134" s="65" t="s">
        <v>76</v>
      </c>
      <c r="D134" s="57">
        <f>D141</f>
        <v>2166.4</v>
      </c>
      <c r="E134" s="57">
        <f>E141</f>
        <v>2166.4</v>
      </c>
      <c r="F134" s="57">
        <f>F141</f>
        <v>2146.3</v>
      </c>
      <c r="G134" s="57">
        <f>G141</f>
        <v>1130.9</v>
      </c>
      <c r="H134" s="57">
        <f>H141</f>
        <v>1130.9</v>
      </c>
      <c r="I134" s="62">
        <f>G134/D134*100</f>
        <v>52.20180945347119</v>
      </c>
      <c r="J134" s="62">
        <f>G134/E134*100</f>
        <v>52.20180945347119</v>
      </c>
      <c r="K134" s="62">
        <f>G134/F134*100</f>
        <v>52.69067697898709</v>
      </c>
    </row>
    <row r="135" spans="1:11" ht="75">
      <c r="A135" s="153"/>
      <c r="B135" s="156"/>
      <c r="C135" s="66" t="s">
        <v>77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</row>
    <row r="136" spans="1:11" ht="45">
      <c r="A136" s="153"/>
      <c r="B136" s="156"/>
      <c r="C136" s="65" t="s">
        <v>78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</row>
    <row r="137" spans="1:11" ht="75">
      <c r="A137" s="153"/>
      <c r="B137" s="156"/>
      <c r="C137" s="66" t="s">
        <v>79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</row>
    <row r="138" spans="1:11" ht="45">
      <c r="A138" s="153"/>
      <c r="B138" s="156"/>
      <c r="C138" s="65" t="s">
        <v>80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0</v>
      </c>
    </row>
    <row r="139" spans="1:11" ht="45">
      <c r="A139" s="154"/>
      <c r="B139" s="157"/>
      <c r="C139" s="65" t="s">
        <v>81</v>
      </c>
      <c r="D139" s="57">
        <v>0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</row>
    <row r="140" spans="1:11" ht="15">
      <c r="A140" s="178" t="s">
        <v>103</v>
      </c>
      <c r="B140" s="155" t="s">
        <v>104</v>
      </c>
      <c r="C140" s="64" t="s">
        <v>75</v>
      </c>
      <c r="D140" s="54">
        <f>D141+D143+D145+D146</f>
        <v>2166.4</v>
      </c>
      <c r="E140" s="54">
        <f>E141+E143+E145+E146</f>
        <v>2166.4</v>
      </c>
      <c r="F140" s="54">
        <f>F141+F143+F145+F146</f>
        <v>2146.3</v>
      </c>
      <c r="G140" s="54">
        <f>G141+G143+G145+G146</f>
        <v>1130.9</v>
      </c>
      <c r="H140" s="54">
        <f>H141+H143+H145+H146</f>
        <v>1130.9</v>
      </c>
      <c r="I140" s="55">
        <f>G140/D140*100</f>
        <v>52.20180945347119</v>
      </c>
      <c r="J140" s="55">
        <f>G140/E140*100</f>
        <v>52.20180945347119</v>
      </c>
      <c r="K140" s="55">
        <f>G140/F140*100</f>
        <v>52.69067697898709</v>
      </c>
    </row>
    <row r="141" spans="1:11" ht="30">
      <c r="A141" s="179"/>
      <c r="B141" s="156"/>
      <c r="C141" s="65" t="s">
        <v>76</v>
      </c>
      <c r="D141" s="57">
        <v>2166.4</v>
      </c>
      <c r="E141" s="57">
        <v>2166.4</v>
      </c>
      <c r="F141" s="57">
        <v>2146.3</v>
      </c>
      <c r="G141" s="57">
        <v>1130.9</v>
      </c>
      <c r="H141" s="57">
        <v>1130.9</v>
      </c>
      <c r="I141" s="62">
        <f>G141/D141*100</f>
        <v>52.20180945347119</v>
      </c>
      <c r="J141" s="62">
        <f>G141/E141*100</f>
        <v>52.20180945347119</v>
      </c>
      <c r="K141" s="62">
        <f>G141/F141*100</f>
        <v>52.69067697898709</v>
      </c>
    </row>
    <row r="142" spans="1:11" ht="75">
      <c r="A142" s="179"/>
      <c r="B142" s="156"/>
      <c r="C142" s="66" t="s">
        <v>77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</row>
    <row r="143" spans="1:11" ht="45">
      <c r="A143" s="179"/>
      <c r="B143" s="156"/>
      <c r="C143" s="65" t="s">
        <v>78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</row>
    <row r="144" spans="1:11" ht="75">
      <c r="A144" s="179"/>
      <c r="B144" s="156"/>
      <c r="C144" s="66" t="s">
        <v>79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0</v>
      </c>
    </row>
    <row r="145" spans="1:11" ht="45">
      <c r="A145" s="179"/>
      <c r="B145" s="156"/>
      <c r="C145" s="65" t="s">
        <v>80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</row>
    <row r="146" spans="1:11" ht="45">
      <c r="A146" s="180"/>
      <c r="B146" s="157"/>
      <c r="C146" s="65" t="s">
        <v>81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</row>
    <row r="147" spans="1:11" s="68" customFormat="1" ht="15">
      <c r="A147" s="172" t="s">
        <v>105</v>
      </c>
      <c r="B147" s="155" t="s">
        <v>83</v>
      </c>
      <c r="C147" s="67" t="s">
        <v>75</v>
      </c>
      <c r="D147" s="54">
        <f>D148+D150+D152+D153</f>
        <v>16156.9</v>
      </c>
      <c r="E147" s="54">
        <f>E148+E150+E152+E153</f>
        <v>16135.3</v>
      </c>
      <c r="F147" s="54">
        <f>F148+F150+F152+F153</f>
        <v>16120.3</v>
      </c>
      <c r="G147" s="54">
        <f>G148+G150+G152+G153</f>
        <v>7548.1</v>
      </c>
      <c r="H147" s="54">
        <f>H148+H150+H152+H153</f>
        <v>7548.1</v>
      </c>
      <c r="I147" s="55">
        <f>G147/D147*100</f>
        <v>46.717501500906735</v>
      </c>
      <c r="J147" s="55">
        <f>G147/E147*100</f>
        <v>46.780041275960166</v>
      </c>
      <c r="K147" s="55">
        <f>G147/F147*100</f>
        <v>46.82357028095011</v>
      </c>
    </row>
    <row r="148" spans="1:11" ht="30">
      <c r="A148" s="173"/>
      <c r="B148" s="156"/>
      <c r="C148" s="65" t="s">
        <v>76</v>
      </c>
      <c r="D148" s="57">
        <f>D162+D176+D190+D204</f>
        <v>16156.9</v>
      </c>
      <c r="E148" s="57">
        <f>E162+E176+E190+E204</f>
        <v>16135.3</v>
      </c>
      <c r="F148" s="57">
        <f>F162+F176+F190+F204</f>
        <v>16120.3</v>
      </c>
      <c r="G148" s="57">
        <f>G162+G176+G190+G204</f>
        <v>7548.1</v>
      </c>
      <c r="H148" s="57">
        <f>H162+H176+H190+H204</f>
        <v>7548.1</v>
      </c>
      <c r="I148" s="62">
        <f>G148/D148*100</f>
        <v>46.717501500906735</v>
      </c>
      <c r="J148" s="62">
        <f>G148/E148*100</f>
        <v>46.780041275960166</v>
      </c>
      <c r="K148" s="62">
        <f>G148/F148*100</f>
        <v>46.82357028095011</v>
      </c>
    </row>
    <row r="149" spans="1:11" ht="75">
      <c r="A149" s="173"/>
      <c r="B149" s="156"/>
      <c r="C149" s="66" t="s">
        <v>77</v>
      </c>
      <c r="D149" s="57">
        <f>D163+D177+D191</f>
        <v>0</v>
      </c>
      <c r="E149" s="57">
        <f>E163+E177+E191</f>
        <v>0</v>
      </c>
      <c r="F149" s="57">
        <f>F163+F177+F191</f>
        <v>0</v>
      </c>
      <c r="G149" s="57">
        <f>G163+G177+G191</f>
        <v>0</v>
      </c>
      <c r="H149" s="57">
        <f>H163+H177+H191</f>
        <v>0</v>
      </c>
      <c r="I149" s="57">
        <v>0</v>
      </c>
      <c r="J149" s="57">
        <v>0</v>
      </c>
      <c r="K149" s="57">
        <v>0</v>
      </c>
    </row>
    <row r="150" spans="1:11" ht="45">
      <c r="A150" s="173"/>
      <c r="B150" s="156"/>
      <c r="C150" s="65" t="s">
        <v>78</v>
      </c>
      <c r="D150" s="57">
        <v>0</v>
      </c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</row>
    <row r="151" spans="1:11" ht="75">
      <c r="A151" s="173"/>
      <c r="B151" s="156"/>
      <c r="C151" s="66" t="s">
        <v>79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</row>
    <row r="152" spans="1:11" ht="45">
      <c r="A152" s="173"/>
      <c r="B152" s="156"/>
      <c r="C152" s="65" t="s">
        <v>80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</row>
    <row r="153" spans="1:11" ht="45">
      <c r="A153" s="173"/>
      <c r="B153" s="157"/>
      <c r="C153" s="65" t="s">
        <v>81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</row>
    <row r="154" spans="1:11" ht="15">
      <c r="A154" s="173"/>
      <c r="B154" s="155" t="s">
        <v>85</v>
      </c>
      <c r="C154" s="64" t="s">
        <v>75</v>
      </c>
      <c r="D154" s="54">
        <f>D155+D157+D159+D160</f>
        <v>8000</v>
      </c>
      <c r="E154" s="54">
        <f>E155+E157+E159+E160</f>
        <v>8000</v>
      </c>
      <c r="F154" s="54">
        <f>F155+F157+F159+F160</f>
        <v>8000</v>
      </c>
      <c r="G154" s="54">
        <f>G155+G157+G159+G160</f>
        <v>4513</v>
      </c>
      <c r="H154" s="54">
        <f>H155+H157+H159+H160</f>
        <v>4513</v>
      </c>
      <c r="I154" s="55">
        <f>G154/D154*100</f>
        <v>56.4125</v>
      </c>
      <c r="J154" s="55">
        <f>G154/E154*100</f>
        <v>56.4125</v>
      </c>
      <c r="K154" s="55">
        <f>G154/F154*100</f>
        <v>56.4125</v>
      </c>
    </row>
    <row r="155" spans="1:11" ht="30">
      <c r="A155" s="173"/>
      <c r="B155" s="156"/>
      <c r="C155" s="65" t="s">
        <v>76</v>
      </c>
      <c r="D155" s="57">
        <f aca="true" t="shared" si="11" ref="D155:H156">D169+D183</f>
        <v>8000</v>
      </c>
      <c r="E155" s="57">
        <f t="shared" si="11"/>
        <v>8000</v>
      </c>
      <c r="F155" s="57">
        <f t="shared" si="11"/>
        <v>8000</v>
      </c>
      <c r="G155" s="57">
        <f t="shared" si="11"/>
        <v>4513</v>
      </c>
      <c r="H155" s="57">
        <f t="shared" si="11"/>
        <v>4513</v>
      </c>
      <c r="I155" s="62">
        <f>G155/D155*100</f>
        <v>56.4125</v>
      </c>
      <c r="J155" s="62">
        <f>G155/E155*100</f>
        <v>56.4125</v>
      </c>
      <c r="K155" s="62">
        <f>G155/F155*100</f>
        <v>56.4125</v>
      </c>
    </row>
    <row r="156" spans="1:11" ht="75">
      <c r="A156" s="173"/>
      <c r="B156" s="156"/>
      <c r="C156" s="66" t="s">
        <v>77</v>
      </c>
      <c r="D156" s="57">
        <f t="shared" si="11"/>
        <v>0</v>
      </c>
      <c r="E156" s="57">
        <f t="shared" si="11"/>
        <v>0</v>
      </c>
      <c r="F156" s="57">
        <f t="shared" si="11"/>
        <v>0</v>
      </c>
      <c r="G156" s="57">
        <f t="shared" si="11"/>
        <v>0</v>
      </c>
      <c r="H156" s="57">
        <f t="shared" si="11"/>
        <v>0</v>
      </c>
      <c r="I156" s="57">
        <v>0</v>
      </c>
      <c r="J156" s="57">
        <v>0</v>
      </c>
      <c r="K156" s="57">
        <v>0</v>
      </c>
    </row>
    <row r="157" spans="1:11" ht="45">
      <c r="A157" s="173"/>
      <c r="B157" s="156"/>
      <c r="C157" s="65" t="s">
        <v>78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</row>
    <row r="158" spans="1:11" ht="75">
      <c r="A158" s="173"/>
      <c r="B158" s="156"/>
      <c r="C158" s="66" t="s">
        <v>79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</row>
    <row r="159" spans="1:11" ht="45">
      <c r="A159" s="173"/>
      <c r="B159" s="156"/>
      <c r="C159" s="65" t="s">
        <v>80</v>
      </c>
      <c r="D159" s="57">
        <v>0</v>
      </c>
      <c r="E159" s="57">
        <v>0</v>
      </c>
      <c r="F159" s="57">
        <v>0</v>
      </c>
      <c r="G159" s="57">
        <v>0</v>
      </c>
      <c r="H159" s="57">
        <v>0</v>
      </c>
      <c r="I159" s="57">
        <v>0</v>
      </c>
      <c r="J159" s="57">
        <v>0</v>
      </c>
      <c r="K159" s="57">
        <v>0</v>
      </c>
    </row>
    <row r="160" spans="1:11" ht="45">
      <c r="A160" s="174"/>
      <c r="B160" s="157"/>
      <c r="C160" s="65" t="s">
        <v>81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</row>
    <row r="161" spans="1:11" ht="15">
      <c r="A161" s="175" t="s">
        <v>106</v>
      </c>
      <c r="B161" s="155" t="s">
        <v>107</v>
      </c>
      <c r="C161" s="64" t="s">
        <v>75</v>
      </c>
      <c r="D161" s="54">
        <f aca="true" t="shared" si="12" ref="D161:K161">D162+D164+D166+D167</f>
        <v>0</v>
      </c>
      <c r="E161" s="54">
        <f t="shared" si="12"/>
        <v>0</v>
      </c>
      <c r="F161" s="54">
        <f t="shared" si="12"/>
        <v>0</v>
      </c>
      <c r="G161" s="54">
        <f t="shared" si="12"/>
        <v>0</v>
      </c>
      <c r="H161" s="54">
        <f t="shared" si="12"/>
        <v>0</v>
      </c>
      <c r="I161" s="54">
        <f t="shared" si="12"/>
        <v>0</v>
      </c>
      <c r="J161" s="54">
        <f t="shared" si="12"/>
        <v>0</v>
      </c>
      <c r="K161" s="54">
        <f t="shared" si="12"/>
        <v>0</v>
      </c>
    </row>
    <row r="162" spans="1:11" ht="30">
      <c r="A162" s="176"/>
      <c r="B162" s="156"/>
      <c r="C162" s="65" t="s">
        <v>76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</row>
    <row r="163" spans="1:11" ht="75">
      <c r="A163" s="176"/>
      <c r="B163" s="156"/>
      <c r="C163" s="66" t="s">
        <v>77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</row>
    <row r="164" spans="1:11" ht="45">
      <c r="A164" s="176"/>
      <c r="B164" s="156"/>
      <c r="C164" s="65" t="s">
        <v>78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</row>
    <row r="165" spans="1:11" ht="75">
      <c r="A165" s="176"/>
      <c r="B165" s="156"/>
      <c r="C165" s="66" t="s">
        <v>79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</row>
    <row r="166" spans="1:11" ht="45">
      <c r="A166" s="176"/>
      <c r="B166" s="156"/>
      <c r="C166" s="65" t="s">
        <v>80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</row>
    <row r="167" spans="1:11" ht="45">
      <c r="A167" s="176"/>
      <c r="B167" s="157"/>
      <c r="C167" s="65" t="s">
        <v>81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</row>
    <row r="168" spans="1:11" ht="15">
      <c r="A168" s="176"/>
      <c r="B168" s="155" t="s">
        <v>85</v>
      </c>
      <c r="C168" s="64" t="s">
        <v>75</v>
      </c>
      <c r="D168" s="54">
        <f>D169+D171+D173+D174</f>
        <v>8000</v>
      </c>
      <c r="E168" s="54">
        <f>E169+E171+E173+E174</f>
        <v>8000</v>
      </c>
      <c r="F168" s="54">
        <f>F169+F171+F173+F174</f>
        <v>8000</v>
      </c>
      <c r="G168" s="54">
        <f>G169+G171+G173+G174</f>
        <v>4513</v>
      </c>
      <c r="H168" s="54">
        <f>H169+H171+H173+H174</f>
        <v>4513</v>
      </c>
      <c r="I168" s="55">
        <f>G168/D168*100</f>
        <v>56.4125</v>
      </c>
      <c r="J168" s="55">
        <f>G168/E168*100</f>
        <v>56.4125</v>
      </c>
      <c r="K168" s="55">
        <f>G168/F168*100</f>
        <v>56.4125</v>
      </c>
    </row>
    <row r="169" spans="1:11" ht="30">
      <c r="A169" s="176"/>
      <c r="B169" s="156"/>
      <c r="C169" s="65" t="s">
        <v>76</v>
      </c>
      <c r="D169" s="57">
        <v>8000</v>
      </c>
      <c r="E169" s="57">
        <v>8000</v>
      </c>
      <c r="F169" s="57">
        <v>8000</v>
      </c>
      <c r="G169" s="57">
        <v>4513</v>
      </c>
      <c r="H169" s="57">
        <v>4513</v>
      </c>
      <c r="I169" s="62">
        <f>G169/D169*100</f>
        <v>56.4125</v>
      </c>
      <c r="J169" s="62">
        <f>G169/E169*100</f>
        <v>56.4125</v>
      </c>
      <c r="K169" s="62">
        <f>G169/F169*100</f>
        <v>56.4125</v>
      </c>
    </row>
    <row r="170" spans="1:11" ht="75">
      <c r="A170" s="176"/>
      <c r="B170" s="156"/>
      <c r="C170" s="66" t="s">
        <v>77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</row>
    <row r="171" spans="1:11" ht="45">
      <c r="A171" s="176"/>
      <c r="B171" s="156"/>
      <c r="C171" s="65" t="s">
        <v>78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</row>
    <row r="172" spans="1:11" ht="75">
      <c r="A172" s="176"/>
      <c r="B172" s="156"/>
      <c r="C172" s="66" t="s">
        <v>79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</row>
    <row r="173" spans="1:11" ht="45">
      <c r="A173" s="176"/>
      <c r="B173" s="156"/>
      <c r="C173" s="65" t="s">
        <v>80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</row>
    <row r="174" spans="1:11" ht="45">
      <c r="A174" s="177"/>
      <c r="B174" s="157"/>
      <c r="C174" s="65" t="s">
        <v>81</v>
      </c>
      <c r="D174" s="57">
        <v>0</v>
      </c>
      <c r="E174" s="57">
        <v>0</v>
      </c>
      <c r="F174" s="57">
        <v>0</v>
      </c>
      <c r="G174" s="57">
        <v>0</v>
      </c>
      <c r="H174" s="57">
        <v>0</v>
      </c>
      <c r="I174" s="57">
        <v>0</v>
      </c>
      <c r="J174" s="57">
        <v>0</v>
      </c>
      <c r="K174" s="57">
        <v>0</v>
      </c>
    </row>
    <row r="175" spans="1:11" ht="15">
      <c r="A175" s="175" t="s">
        <v>108</v>
      </c>
      <c r="B175" s="155" t="s">
        <v>91</v>
      </c>
      <c r="C175" s="65" t="s">
        <v>75</v>
      </c>
      <c r="D175" s="57">
        <f aca="true" t="shared" si="13" ref="D175:K175">D176+D178+D180+D181</f>
        <v>0</v>
      </c>
      <c r="E175" s="57">
        <f t="shared" si="13"/>
        <v>0</v>
      </c>
      <c r="F175" s="57">
        <f t="shared" si="13"/>
        <v>0</v>
      </c>
      <c r="G175" s="57">
        <f t="shared" si="13"/>
        <v>0</v>
      </c>
      <c r="H175" s="57">
        <f t="shared" si="13"/>
        <v>0</v>
      </c>
      <c r="I175" s="57">
        <f t="shared" si="13"/>
        <v>0</v>
      </c>
      <c r="J175" s="57">
        <f t="shared" si="13"/>
        <v>0</v>
      </c>
      <c r="K175" s="57">
        <f t="shared" si="13"/>
        <v>0</v>
      </c>
    </row>
    <row r="176" spans="1:11" ht="30">
      <c r="A176" s="176"/>
      <c r="B176" s="156"/>
      <c r="C176" s="65" t="s">
        <v>76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</row>
    <row r="177" spans="1:11" ht="75">
      <c r="A177" s="176"/>
      <c r="B177" s="156"/>
      <c r="C177" s="66" t="s">
        <v>77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</row>
    <row r="178" spans="1:11" ht="45">
      <c r="A178" s="176"/>
      <c r="B178" s="156"/>
      <c r="C178" s="65" t="s">
        <v>78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</row>
    <row r="179" spans="1:11" ht="75">
      <c r="A179" s="176"/>
      <c r="B179" s="156"/>
      <c r="C179" s="66" t="s">
        <v>79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</row>
    <row r="180" spans="1:11" ht="45">
      <c r="A180" s="176"/>
      <c r="B180" s="156"/>
      <c r="C180" s="65" t="s">
        <v>80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</row>
    <row r="181" spans="1:11" ht="45">
      <c r="A181" s="176"/>
      <c r="B181" s="157"/>
      <c r="C181" s="65" t="s">
        <v>81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</row>
    <row r="182" spans="1:11" ht="15">
      <c r="A182" s="176"/>
      <c r="B182" s="155" t="s">
        <v>85</v>
      </c>
      <c r="C182" s="65" t="s">
        <v>75</v>
      </c>
      <c r="D182" s="57">
        <f aca="true" t="shared" si="14" ref="D182:K182">D183+D185+D187+D188</f>
        <v>0</v>
      </c>
      <c r="E182" s="57">
        <f t="shared" si="14"/>
        <v>0</v>
      </c>
      <c r="F182" s="57">
        <f t="shared" si="14"/>
        <v>0</v>
      </c>
      <c r="G182" s="57">
        <f t="shared" si="14"/>
        <v>0</v>
      </c>
      <c r="H182" s="57">
        <f t="shared" si="14"/>
        <v>0</v>
      </c>
      <c r="I182" s="57">
        <f t="shared" si="14"/>
        <v>0</v>
      </c>
      <c r="J182" s="57">
        <f t="shared" si="14"/>
        <v>0</v>
      </c>
      <c r="K182" s="57">
        <f t="shared" si="14"/>
        <v>0</v>
      </c>
    </row>
    <row r="183" spans="1:11" ht="30">
      <c r="A183" s="176"/>
      <c r="B183" s="156"/>
      <c r="C183" s="65" t="s">
        <v>76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</row>
    <row r="184" spans="1:11" ht="75">
      <c r="A184" s="176"/>
      <c r="B184" s="156"/>
      <c r="C184" s="66" t="s">
        <v>77</v>
      </c>
      <c r="D184" s="57">
        <v>0</v>
      </c>
      <c r="E184" s="57">
        <v>0</v>
      </c>
      <c r="F184" s="57">
        <v>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</row>
    <row r="185" spans="1:11" ht="45">
      <c r="A185" s="176"/>
      <c r="B185" s="156"/>
      <c r="C185" s="65" t="s">
        <v>78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</row>
    <row r="186" spans="1:11" ht="75">
      <c r="A186" s="176"/>
      <c r="B186" s="156"/>
      <c r="C186" s="66" t="s">
        <v>79</v>
      </c>
      <c r="D186" s="57">
        <v>0</v>
      </c>
      <c r="E186" s="57">
        <v>0</v>
      </c>
      <c r="F186" s="57">
        <v>0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</row>
    <row r="187" spans="1:11" ht="45">
      <c r="A187" s="176"/>
      <c r="B187" s="156"/>
      <c r="C187" s="65" t="s">
        <v>80</v>
      </c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</row>
    <row r="188" spans="1:11" ht="45">
      <c r="A188" s="177"/>
      <c r="B188" s="157"/>
      <c r="C188" s="65" t="s">
        <v>81</v>
      </c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</row>
    <row r="189" spans="1:11" ht="15">
      <c r="A189" s="184" t="s">
        <v>109</v>
      </c>
      <c r="B189" s="155" t="s">
        <v>83</v>
      </c>
      <c r="C189" s="64" t="s">
        <v>75</v>
      </c>
      <c r="D189" s="54">
        <f>D190+D192+D194+D195</f>
        <v>15000</v>
      </c>
      <c r="E189" s="54">
        <f>E190+E192+E194+E195</f>
        <v>15000</v>
      </c>
      <c r="F189" s="54">
        <f>F190+F192+F194+F195</f>
        <v>15000</v>
      </c>
      <c r="G189" s="54">
        <f>G190+G192+G194+G195</f>
        <v>7073.1</v>
      </c>
      <c r="H189" s="54">
        <f>H190+H192+H194+H195</f>
        <v>7073.1</v>
      </c>
      <c r="I189" s="55">
        <f>G189/D189*100</f>
        <v>47.154</v>
      </c>
      <c r="J189" s="55">
        <f>G189/E189*100</f>
        <v>47.154</v>
      </c>
      <c r="K189" s="55">
        <f>G189/F189*100</f>
        <v>47.154</v>
      </c>
    </row>
    <row r="190" spans="1:11" ht="30">
      <c r="A190" s="185"/>
      <c r="B190" s="156"/>
      <c r="C190" s="65" t="s">
        <v>76</v>
      </c>
      <c r="D190" s="57">
        <v>15000</v>
      </c>
      <c r="E190" s="57">
        <v>15000</v>
      </c>
      <c r="F190" s="57">
        <v>15000</v>
      </c>
      <c r="G190" s="57">
        <v>7073.1</v>
      </c>
      <c r="H190" s="57">
        <v>7073.1</v>
      </c>
      <c r="I190" s="62">
        <f>G190/D190*100</f>
        <v>47.154</v>
      </c>
      <c r="J190" s="62">
        <f>G190/E190*100</f>
        <v>47.154</v>
      </c>
      <c r="K190" s="62">
        <f>G190/F190*100</f>
        <v>47.154</v>
      </c>
    </row>
    <row r="191" spans="1:11" ht="75">
      <c r="A191" s="185"/>
      <c r="B191" s="156"/>
      <c r="C191" s="66" t="s">
        <v>77</v>
      </c>
      <c r="D191" s="57">
        <v>0</v>
      </c>
      <c r="E191" s="57">
        <v>0</v>
      </c>
      <c r="F191" s="57"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</row>
    <row r="192" spans="1:11" ht="45">
      <c r="A192" s="185"/>
      <c r="B192" s="156"/>
      <c r="C192" s="65" t="s">
        <v>78</v>
      </c>
      <c r="D192" s="57">
        <v>0</v>
      </c>
      <c r="E192" s="57">
        <v>0</v>
      </c>
      <c r="F192" s="57">
        <v>0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</row>
    <row r="193" spans="1:11" ht="75">
      <c r="A193" s="185"/>
      <c r="B193" s="156"/>
      <c r="C193" s="66" t="s">
        <v>79</v>
      </c>
      <c r="D193" s="57">
        <v>0</v>
      </c>
      <c r="E193" s="57">
        <v>0</v>
      </c>
      <c r="F193" s="57">
        <v>0</v>
      </c>
      <c r="G193" s="57"/>
      <c r="H193" s="57">
        <v>0</v>
      </c>
      <c r="I193" s="57">
        <v>0</v>
      </c>
      <c r="J193" s="57">
        <v>0</v>
      </c>
      <c r="K193" s="57">
        <v>0</v>
      </c>
    </row>
    <row r="194" spans="1:11" ht="45">
      <c r="A194" s="185"/>
      <c r="B194" s="156"/>
      <c r="C194" s="65" t="s">
        <v>80</v>
      </c>
      <c r="D194" s="57">
        <v>0</v>
      </c>
      <c r="E194" s="57">
        <v>0</v>
      </c>
      <c r="F194" s="57">
        <v>0</v>
      </c>
      <c r="G194" s="57"/>
      <c r="H194" s="57">
        <v>0</v>
      </c>
      <c r="I194" s="57">
        <v>0</v>
      </c>
      <c r="J194" s="57">
        <v>0</v>
      </c>
      <c r="K194" s="57">
        <v>0</v>
      </c>
    </row>
    <row r="195" spans="1:11" ht="45">
      <c r="A195" s="185"/>
      <c r="B195" s="157"/>
      <c r="C195" s="65" t="s">
        <v>81</v>
      </c>
      <c r="D195" s="57">
        <v>0</v>
      </c>
      <c r="E195" s="57">
        <v>0</v>
      </c>
      <c r="F195" s="57">
        <v>0</v>
      </c>
      <c r="G195" s="57"/>
      <c r="H195" s="57">
        <v>0</v>
      </c>
      <c r="I195" s="57">
        <v>0</v>
      </c>
      <c r="J195" s="57">
        <v>0</v>
      </c>
      <c r="K195" s="57">
        <v>0</v>
      </c>
    </row>
    <row r="196" spans="1:11" ht="15">
      <c r="A196" s="185"/>
      <c r="B196" s="155" t="s">
        <v>85</v>
      </c>
      <c r="C196" s="65" t="s">
        <v>75</v>
      </c>
      <c r="D196" s="57">
        <f aca="true" t="shared" si="15" ref="D196:K196">D197+D199+D201+D202</f>
        <v>0</v>
      </c>
      <c r="E196" s="57">
        <f t="shared" si="15"/>
        <v>0</v>
      </c>
      <c r="F196" s="57">
        <f t="shared" si="15"/>
        <v>0</v>
      </c>
      <c r="G196" s="57">
        <f t="shared" si="15"/>
        <v>0</v>
      </c>
      <c r="H196" s="57">
        <f t="shared" si="15"/>
        <v>0</v>
      </c>
      <c r="I196" s="57">
        <f t="shared" si="15"/>
        <v>0</v>
      </c>
      <c r="J196" s="57">
        <f t="shared" si="15"/>
        <v>0</v>
      </c>
      <c r="K196" s="57">
        <f t="shared" si="15"/>
        <v>0</v>
      </c>
    </row>
    <row r="197" spans="1:11" ht="30">
      <c r="A197" s="185"/>
      <c r="B197" s="156"/>
      <c r="C197" s="65" t="s">
        <v>76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</row>
    <row r="198" spans="1:11" ht="75">
      <c r="A198" s="185"/>
      <c r="B198" s="156"/>
      <c r="C198" s="66" t="s">
        <v>77</v>
      </c>
      <c r="D198" s="57">
        <v>0</v>
      </c>
      <c r="E198" s="57">
        <v>0</v>
      </c>
      <c r="F198" s="57">
        <v>0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</row>
    <row r="199" spans="1:11" ht="45">
      <c r="A199" s="185"/>
      <c r="B199" s="156"/>
      <c r="C199" s="65" t="s">
        <v>78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</row>
    <row r="200" spans="1:11" ht="75">
      <c r="A200" s="185"/>
      <c r="B200" s="156"/>
      <c r="C200" s="66" t="s">
        <v>79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</row>
    <row r="201" spans="1:11" ht="45">
      <c r="A201" s="185"/>
      <c r="B201" s="156"/>
      <c r="C201" s="65" t="s">
        <v>80</v>
      </c>
      <c r="D201" s="57">
        <v>0</v>
      </c>
      <c r="E201" s="57">
        <v>0</v>
      </c>
      <c r="F201" s="57">
        <v>0</v>
      </c>
      <c r="G201" s="57">
        <v>0</v>
      </c>
      <c r="H201" s="57">
        <v>0</v>
      </c>
      <c r="I201" s="57">
        <v>0</v>
      </c>
      <c r="J201" s="57">
        <v>0</v>
      </c>
      <c r="K201" s="57">
        <v>0</v>
      </c>
    </row>
    <row r="202" spans="1:11" ht="45">
      <c r="A202" s="186"/>
      <c r="B202" s="157"/>
      <c r="C202" s="65" t="s">
        <v>81</v>
      </c>
      <c r="D202" s="57">
        <v>0</v>
      </c>
      <c r="E202" s="57">
        <v>0</v>
      </c>
      <c r="F202" s="57">
        <v>0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</row>
    <row r="203" spans="1:11" ht="15">
      <c r="A203" s="181" t="s">
        <v>110</v>
      </c>
      <c r="B203" s="155" t="s">
        <v>83</v>
      </c>
      <c r="C203" s="65" t="s">
        <v>75</v>
      </c>
      <c r="D203" s="57">
        <f aca="true" t="shared" si="16" ref="D203:K203">D204+D206+D208+D209</f>
        <v>1156.9</v>
      </c>
      <c r="E203" s="57">
        <f t="shared" si="16"/>
        <v>1135.3</v>
      </c>
      <c r="F203" s="57">
        <f t="shared" si="16"/>
        <v>1120.3</v>
      </c>
      <c r="G203" s="57">
        <f t="shared" si="16"/>
        <v>475</v>
      </c>
      <c r="H203" s="57">
        <f t="shared" si="16"/>
        <v>475</v>
      </c>
      <c r="I203" s="57">
        <f t="shared" si="16"/>
        <v>41.057999827124206</v>
      </c>
      <c r="J203" s="57">
        <f t="shared" si="16"/>
        <v>41.839161455121996</v>
      </c>
      <c r="K203" s="57">
        <f t="shared" si="16"/>
        <v>42.39935731500491</v>
      </c>
    </row>
    <row r="204" spans="1:11" ht="30">
      <c r="A204" s="182"/>
      <c r="B204" s="156"/>
      <c r="C204" s="65" t="s">
        <v>76</v>
      </c>
      <c r="D204" s="57">
        <v>1156.9</v>
      </c>
      <c r="E204" s="57">
        <v>1135.3</v>
      </c>
      <c r="F204" s="57">
        <v>1120.3</v>
      </c>
      <c r="G204" s="57">
        <v>475</v>
      </c>
      <c r="H204" s="57">
        <v>475</v>
      </c>
      <c r="I204" s="62">
        <f>G204/D204*100</f>
        <v>41.057999827124206</v>
      </c>
      <c r="J204" s="62">
        <f>G204/E204*100</f>
        <v>41.839161455121996</v>
      </c>
      <c r="K204" s="62">
        <f>G204/F204*100</f>
        <v>42.39935731500491</v>
      </c>
    </row>
    <row r="205" spans="1:11" ht="75">
      <c r="A205" s="182"/>
      <c r="B205" s="156"/>
      <c r="C205" s="66" t="s">
        <v>77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</row>
    <row r="206" spans="1:11" ht="45">
      <c r="A206" s="182"/>
      <c r="B206" s="156"/>
      <c r="C206" s="65" t="s">
        <v>78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</row>
    <row r="207" spans="1:11" ht="75">
      <c r="A207" s="182"/>
      <c r="B207" s="156"/>
      <c r="C207" s="66" t="s">
        <v>79</v>
      </c>
      <c r="D207" s="57">
        <v>0</v>
      </c>
      <c r="E207" s="57">
        <v>0</v>
      </c>
      <c r="F207" s="57">
        <v>0</v>
      </c>
      <c r="G207" s="57">
        <v>0</v>
      </c>
      <c r="H207" s="57">
        <v>0</v>
      </c>
      <c r="I207" s="57">
        <v>0</v>
      </c>
      <c r="J207" s="57">
        <v>0</v>
      </c>
      <c r="K207" s="57">
        <v>0</v>
      </c>
    </row>
    <row r="208" spans="1:11" ht="45">
      <c r="A208" s="182"/>
      <c r="B208" s="156"/>
      <c r="C208" s="65" t="s">
        <v>80</v>
      </c>
      <c r="D208" s="57">
        <v>0</v>
      </c>
      <c r="E208" s="57">
        <v>0</v>
      </c>
      <c r="F208" s="57"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</row>
    <row r="209" spans="1:11" ht="45">
      <c r="A209" s="182"/>
      <c r="B209" s="157"/>
      <c r="C209" s="65" t="s">
        <v>81</v>
      </c>
      <c r="D209" s="57">
        <v>0</v>
      </c>
      <c r="E209" s="57">
        <v>0</v>
      </c>
      <c r="F209" s="57">
        <v>0</v>
      </c>
      <c r="G209" s="57">
        <v>0</v>
      </c>
      <c r="H209" s="57">
        <v>0</v>
      </c>
      <c r="I209" s="57">
        <v>0</v>
      </c>
      <c r="J209" s="57">
        <v>0</v>
      </c>
      <c r="K209" s="57">
        <v>0</v>
      </c>
    </row>
    <row r="210" spans="1:11" ht="15">
      <c r="A210" s="182"/>
      <c r="B210" s="155" t="s">
        <v>85</v>
      </c>
      <c r="C210" s="65" t="s">
        <v>75</v>
      </c>
      <c r="D210" s="57">
        <f aca="true" t="shared" si="17" ref="D210:K210">D211+D213+D215+D216</f>
        <v>0</v>
      </c>
      <c r="E210" s="57">
        <f t="shared" si="17"/>
        <v>0</v>
      </c>
      <c r="F210" s="57">
        <f t="shared" si="17"/>
        <v>0</v>
      </c>
      <c r="G210" s="57">
        <f t="shared" si="17"/>
        <v>0</v>
      </c>
      <c r="H210" s="57">
        <f t="shared" si="17"/>
        <v>0</v>
      </c>
      <c r="I210" s="57">
        <f t="shared" si="17"/>
        <v>0</v>
      </c>
      <c r="J210" s="57">
        <f t="shared" si="17"/>
        <v>0</v>
      </c>
      <c r="K210" s="57">
        <f t="shared" si="17"/>
        <v>0</v>
      </c>
    </row>
    <row r="211" spans="1:11" ht="30">
      <c r="A211" s="182"/>
      <c r="B211" s="156"/>
      <c r="C211" s="65" t="s">
        <v>76</v>
      </c>
      <c r="D211" s="57">
        <v>0</v>
      </c>
      <c r="E211" s="57">
        <v>0</v>
      </c>
      <c r="F211" s="57"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</row>
    <row r="212" spans="1:11" ht="75">
      <c r="A212" s="182"/>
      <c r="B212" s="156"/>
      <c r="C212" s="66" t="s">
        <v>77</v>
      </c>
      <c r="D212" s="57">
        <v>0</v>
      </c>
      <c r="E212" s="57">
        <v>0</v>
      </c>
      <c r="F212" s="57">
        <v>0</v>
      </c>
      <c r="G212" s="57">
        <v>0</v>
      </c>
      <c r="H212" s="57">
        <v>0</v>
      </c>
      <c r="I212" s="57">
        <v>0</v>
      </c>
      <c r="J212" s="57">
        <v>0</v>
      </c>
      <c r="K212" s="57">
        <v>0</v>
      </c>
    </row>
    <row r="213" spans="1:11" ht="45">
      <c r="A213" s="182"/>
      <c r="B213" s="156"/>
      <c r="C213" s="65" t="s">
        <v>78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</row>
    <row r="214" spans="1:11" ht="75">
      <c r="A214" s="182"/>
      <c r="B214" s="156"/>
      <c r="C214" s="66" t="s">
        <v>79</v>
      </c>
      <c r="D214" s="57">
        <v>0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</row>
    <row r="215" spans="1:11" ht="45">
      <c r="A215" s="182"/>
      <c r="B215" s="156"/>
      <c r="C215" s="65" t="s">
        <v>80</v>
      </c>
      <c r="D215" s="57">
        <v>0</v>
      </c>
      <c r="E215" s="57">
        <v>0</v>
      </c>
      <c r="F215" s="57"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</row>
    <row r="216" spans="1:11" ht="45">
      <c r="A216" s="183"/>
      <c r="B216" s="157"/>
      <c r="C216" s="65" t="s">
        <v>81</v>
      </c>
      <c r="D216" s="57">
        <v>0</v>
      </c>
      <c r="E216" s="57">
        <v>0</v>
      </c>
      <c r="F216" s="57"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</row>
    <row r="217" spans="1:11" ht="15">
      <c r="A217" s="172" t="s">
        <v>111</v>
      </c>
      <c r="B217" s="155" t="s">
        <v>104</v>
      </c>
      <c r="C217" s="64" t="s">
        <v>75</v>
      </c>
      <c r="D217" s="54">
        <f>D218+D220+D222+D223</f>
        <v>100</v>
      </c>
      <c r="E217" s="54">
        <f>E218+E220+E222+E223</f>
        <v>100</v>
      </c>
      <c r="F217" s="54">
        <f>F218+F220+F222+F223</f>
        <v>90</v>
      </c>
      <c r="G217" s="54">
        <f>G218+G220+G222+G223</f>
        <v>0</v>
      </c>
      <c r="H217" s="54">
        <f>H218+H220+H222+H223</f>
        <v>0</v>
      </c>
      <c r="I217" s="55">
        <f>G217/D217*100</f>
        <v>0</v>
      </c>
      <c r="J217" s="55">
        <f>G217/E217*100</f>
        <v>0</v>
      </c>
      <c r="K217" s="55">
        <f>G217/F217*100</f>
        <v>0</v>
      </c>
    </row>
    <row r="218" spans="1:11" ht="30">
      <c r="A218" s="173"/>
      <c r="B218" s="156"/>
      <c r="C218" s="65" t="s">
        <v>76</v>
      </c>
      <c r="D218" s="57">
        <f aca="true" t="shared" si="18" ref="D218:K220">D232+D239</f>
        <v>100</v>
      </c>
      <c r="E218" s="57">
        <f t="shared" si="18"/>
        <v>100</v>
      </c>
      <c r="F218" s="57">
        <f t="shared" si="18"/>
        <v>90</v>
      </c>
      <c r="G218" s="57">
        <f t="shared" si="18"/>
        <v>0</v>
      </c>
      <c r="H218" s="57">
        <f t="shared" si="18"/>
        <v>0</v>
      </c>
      <c r="I218" s="62">
        <f>G218/D218*100</f>
        <v>0</v>
      </c>
      <c r="J218" s="62">
        <f>G218/E218*100</f>
        <v>0</v>
      </c>
      <c r="K218" s="62">
        <f>G218/F218*100</f>
        <v>0</v>
      </c>
    </row>
    <row r="219" spans="1:11" ht="75">
      <c r="A219" s="173"/>
      <c r="B219" s="156"/>
      <c r="C219" s="66" t="s">
        <v>77</v>
      </c>
      <c r="D219" s="57">
        <f t="shared" si="18"/>
        <v>0</v>
      </c>
      <c r="E219" s="57">
        <f t="shared" si="18"/>
        <v>0</v>
      </c>
      <c r="F219" s="57">
        <f t="shared" si="18"/>
        <v>0</v>
      </c>
      <c r="G219" s="57">
        <v>0</v>
      </c>
      <c r="H219" s="57">
        <f t="shared" si="18"/>
        <v>0</v>
      </c>
      <c r="I219" s="57">
        <f t="shared" si="18"/>
        <v>0</v>
      </c>
      <c r="J219" s="57">
        <f t="shared" si="18"/>
        <v>0</v>
      </c>
      <c r="K219" s="57">
        <f t="shared" si="18"/>
        <v>0</v>
      </c>
    </row>
    <row r="220" spans="1:11" ht="45">
      <c r="A220" s="173"/>
      <c r="B220" s="156"/>
      <c r="C220" s="65" t="s">
        <v>78</v>
      </c>
      <c r="D220" s="57">
        <f t="shared" si="18"/>
        <v>0</v>
      </c>
      <c r="E220" s="57">
        <f t="shared" si="18"/>
        <v>0</v>
      </c>
      <c r="F220" s="57">
        <f t="shared" si="18"/>
        <v>0</v>
      </c>
      <c r="G220" s="57">
        <v>0</v>
      </c>
      <c r="H220" s="57">
        <f t="shared" si="18"/>
        <v>0</v>
      </c>
      <c r="I220" s="57">
        <f t="shared" si="18"/>
        <v>0</v>
      </c>
      <c r="J220" s="57">
        <f t="shared" si="18"/>
        <v>0</v>
      </c>
      <c r="K220" s="57">
        <f t="shared" si="18"/>
        <v>0</v>
      </c>
    </row>
    <row r="221" spans="1:11" ht="75">
      <c r="A221" s="173"/>
      <c r="B221" s="156"/>
      <c r="C221" s="66" t="s">
        <v>79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</row>
    <row r="222" spans="1:11" ht="45">
      <c r="A222" s="173"/>
      <c r="B222" s="156"/>
      <c r="C222" s="65" t="s">
        <v>80</v>
      </c>
      <c r="D222" s="57">
        <f aca="true" t="shared" si="19" ref="D222:K223">D236+D243</f>
        <v>0</v>
      </c>
      <c r="E222" s="57">
        <f t="shared" si="19"/>
        <v>0</v>
      </c>
      <c r="F222" s="57">
        <f t="shared" si="19"/>
        <v>0</v>
      </c>
      <c r="G222" s="57">
        <v>0</v>
      </c>
      <c r="H222" s="57">
        <f t="shared" si="19"/>
        <v>0</v>
      </c>
      <c r="I222" s="57">
        <f t="shared" si="19"/>
        <v>0</v>
      </c>
      <c r="J222" s="57">
        <f t="shared" si="19"/>
        <v>0</v>
      </c>
      <c r="K222" s="57">
        <f t="shared" si="19"/>
        <v>0</v>
      </c>
    </row>
    <row r="223" spans="1:11" ht="45">
      <c r="A223" s="173"/>
      <c r="B223" s="157"/>
      <c r="C223" s="65" t="s">
        <v>81</v>
      </c>
      <c r="D223" s="57">
        <f t="shared" si="19"/>
        <v>0</v>
      </c>
      <c r="E223" s="57">
        <f t="shared" si="19"/>
        <v>0</v>
      </c>
      <c r="F223" s="57">
        <f t="shared" si="19"/>
        <v>0</v>
      </c>
      <c r="G223" s="57">
        <v>0</v>
      </c>
      <c r="H223" s="57">
        <f t="shared" si="19"/>
        <v>0</v>
      </c>
      <c r="I223" s="57">
        <f t="shared" si="19"/>
        <v>0</v>
      </c>
      <c r="J223" s="57">
        <f t="shared" si="19"/>
        <v>0</v>
      </c>
      <c r="K223" s="57">
        <f t="shared" si="19"/>
        <v>0</v>
      </c>
    </row>
    <row r="224" spans="1:11" ht="15">
      <c r="A224" s="173"/>
      <c r="B224" s="155" t="s">
        <v>85</v>
      </c>
      <c r="C224" s="65" t="s">
        <v>75</v>
      </c>
      <c r="D224" s="57">
        <f aca="true" t="shared" si="20" ref="D224:K224">D225+D227+D229+D230</f>
        <v>1700</v>
      </c>
      <c r="E224" s="57">
        <f t="shared" si="20"/>
        <v>1700</v>
      </c>
      <c r="F224" s="57">
        <f t="shared" si="20"/>
        <v>1700</v>
      </c>
      <c r="G224" s="57">
        <f t="shared" si="20"/>
        <v>1153.3</v>
      </c>
      <c r="H224" s="57">
        <f t="shared" si="20"/>
        <v>1153.3</v>
      </c>
      <c r="I224" s="57">
        <f t="shared" si="20"/>
        <v>67.84117647058824</v>
      </c>
      <c r="J224" s="57">
        <f t="shared" si="20"/>
        <v>67.84117647058824</v>
      </c>
      <c r="K224" s="57">
        <f t="shared" si="20"/>
        <v>67.84117647058824</v>
      </c>
    </row>
    <row r="225" spans="1:11" ht="30">
      <c r="A225" s="173"/>
      <c r="B225" s="156"/>
      <c r="C225" s="65" t="s">
        <v>76</v>
      </c>
      <c r="D225" s="57">
        <f aca="true" t="shared" si="21" ref="D225:K226">D246</f>
        <v>1700</v>
      </c>
      <c r="E225" s="57">
        <f t="shared" si="21"/>
        <v>1700</v>
      </c>
      <c r="F225" s="57">
        <f t="shared" si="21"/>
        <v>1700</v>
      </c>
      <c r="G225" s="57">
        <f t="shared" si="21"/>
        <v>1153.3</v>
      </c>
      <c r="H225" s="57">
        <f t="shared" si="21"/>
        <v>1153.3</v>
      </c>
      <c r="I225" s="57">
        <f t="shared" si="21"/>
        <v>67.84117647058824</v>
      </c>
      <c r="J225" s="57">
        <f t="shared" si="21"/>
        <v>67.84117647058824</v>
      </c>
      <c r="K225" s="57">
        <f t="shared" si="21"/>
        <v>67.84117647058824</v>
      </c>
    </row>
    <row r="226" spans="1:11" ht="75">
      <c r="A226" s="173"/>
      <c r="B226" s="156"/>
      <c r="C226" s="66" t="s">
        <v>77</v>
      </c>
      <c r="D226" s="57">
        <f t="shared" si="21"/>
        <v>0</v>
      </c>
      <c r="E226" s="57">
        <f t="shared" si="21"/>
        <v>0</v>
      </c>
      <c r="F226" s="57">
        <f t="shared" si="21"/>
        <v>0</v>
      </c>
      <c r="G226" s="57">
        <v>0</v>
      </c>
      <c r="H226" s="57">
        <f t="shared" si="21"/>
        <v>0</v>
      </c>
      <c r="I226" s="57">
        <f t="shared" si="21"/>
        <v>0</v>
      </c>
      <c r="J226" s="57">
        <f t="shared" si="21"/>
        <v>0</v>
      </c>
      <c r="K226" s="57">
        <f t="shared" si="21"/>
        <v>0</v>
      </c>
    </row>
    <row r="227" spans="1:11" ht="45">
      <c r="A227" s="173"/>
      <c r="B227" s="156"/>
      <c r="C227" s="65" t="s">
        <v>78</v>
      </c>
      <c r="D227" s="57">
        <f>D241+D248</f>
        <v>0</v>
      </c>
      <c r="E227" s="57">
        <f>E241+E248</f>
        <v>0</v>
      </c>
      <c r="F227" s="57">
        <f>F241+F248</f>
        <v>0</v>
      </c>
      <c r="G227" s="57">
        <v>0</v>
      </c>
      <c r="H227" s="57">
        <f>H241+H248</f>
        <v>0</v>
      </c>
      <c r="I227" s="57">
        <f>I241+I248</f>
        <v>0</v>
      </c>
      <c r="J227" s="57">
        <f>J241+J248</f>
        <v>0</v>
      </c>
      <c r="K227" s="57">
        <f>K241+K248</f>
        <v>0</v>
      </c>
    </row>
    <row r="228" spans="1:11" ht="75">
      <c r="A228" s="173"/>
      <c r="B228" s="156"/>
      <c r="C228" s="66" t="s">
        <v>79</v>
      </c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</row>
    <row r="229" spans="1:11" ht="45">
      <c r="A229" s="173"/>
      <c r="B229" s="156"/>
      <c r="C229" s="65" t="s">
        <v>80</v>
      </c>
      <c r="D229" s="57">
        <f aca="true" t="shared" si="22" ref="D229:K230">D243+D250</f>
        <v>0</v>
      </c>
      <c r="E229" s="57">
        <f t="shared" si="22"/>
        <v>0</v>
      </c>
      <c r="F229" s="57">
        <f t="shared" si="22"/>
        <v>0</v>
      </c>
      <c r="G229" s="57">
        <v>0</v>
      </c>
      <c r="H229" s="57">
        <f t="shared" si="22"/>
        <v>0</v>
      </c>
      <c r="I229" s="57">
        <f t="shared" si="22"/>
        <v>0</v>
      </c>
      <c r="J229" s="57">
        <f t="shared" si="22"/>
        <v>0</v>
      </c>
      <c r="K229" s="57">
        <f t="shared" si="22"/>
        <v>0</v>
      </c>
    </row>
    <row r="230" spans="1:11" ht="45">
      <c r="A230" s="174"/>
      <c r="B230" s="157"/>
      <c r="C230" s="65" t="s">
        <v>81</v>
      </c>
      <c r="D230" s="57">
        <f t="shared" si="22"/>
        <v>0</v>
      </c>
      <c r="E230" s="57">
        <f t="shared" si="22"/>
        <v>0</v>
      </c>
      <c r="F230" s="57">
        <f t="shared" si="22"/>
        <v>0</v>
      </c>
      <c r="G230" s="57">
        <v>0</v>
      </c>
      <c r="H230" s="57">
        <f t="shared" si="22"/>
        <v>0</v>
      </c>
      <c r="I230" s="57">
        <f t="shared" si="22"/>
        <v>0</v>
      </c>
      <c r="J230" s="57">
        <f t="shared" si="22"/>
        <v>0</v>
      </c>
      <c r="K230" s="57">
        <f t="shared" si="22"/>
        <v>0</v>
      </c>
    </row>
    <row r="231" spans="1:11" ht="15">
      <c r="A231" s="163" t="s">
        <v>112</v>
      </c>
      <c r="B231" s="155" t="s">
        <v>83</v>
      </c>
      <c r="C231" s="65" t="s">
        <v>75</v>
      </c>
      <c r="D231" s="57">
        <f aca="true" t="shared" si="23" ref="D231:K231">D232+D234+D236+D237</f>
        <v>0</v>
      </c>
      <c r="E231" s="57">
        <f t="shared" si="23"/>
        <v>0</v>
      </c>
      <c r="F231" s="57">
        <f t="shared" si="23"/>
        <v>0</v>
      </c>
      <c r="G231" s="57">
        <f t="shared" si="23"/>
        <v>0</v>
      </c>
      <c r="H231" s="57">
        <f t="shared" si="23"/>
        <v>0</v>
      </c>
      <c r="I231" s="57">
        <f t="shared" si="23"/>
        <v>0</v>
      </c>
      <c r="J231" s="57">
        <f t="shared" si="23"/>
        <v>0</v>
      </c>
      <c r="K231" s="57">
        <f t="shared" si="23"/>
        <v>0</v>
      </c>
    </row>
    <row r="232" spans="1:11" ht="30">
      <c r="A232" s="164"/>
      <c r="B232" s="156"/>
      <c r="C232" s="65" t="s">
        <v>76</v>
      </c>
      <c r="D232" s="57">
        <v>0</v>
      </c>
      <c r="E232" s="57">
        <v>0</v>
      </c>
      <c r="F232" s="57">
        <v>0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</row>
    <row r="233" spans="1:11" ht="75">
      <c r="A233" s="164"/>
      <c r="B233" s="156"/>
      <c r="C233" s="66" t="s">
        <v>77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</row>
    <row r="234" spans="1:11" ht="45">
      <c r="A234" s="164"/>
      <c r="B234" s="156"/>
      <c r="C234" s="65" t="s">
        <v>78</v>
      </c>
      <c r="D234" s="57">
        <v>0</v>
      </c>
      <c r="E234" s="57">
        <v>0</v>
      </c>
      <c r="F234" s="57"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</row>
    <row r="235" spans="1:11" ht="75">
      <c r="A235" s="164"/>
      <c r="B235" s="156"/>
      <c r="C235" s="66" t="s">
        <v>79</v>
      </c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</row>
    <row r="236" spans="1:11" ht="45">
      <c r="A236" s="164"/>
      <c r="B236" s="156"/>
      <c r="C236" s="65" t="s">
        <v>80</v>
      </c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</row>
    <row r="237" spans="1:11" ht="45">
      <c r="A237" s="165"/>
      <c r="B237" s="157"/>
      <c r="C237" s="65" t="s">
        <v>81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</row>
    <row r="238" spans="1:11" ht="15">
      <c r="A238" s="187" t="s">
        <v>113</v>
      </c>
      <c r="B238" s="155" t="s">
        <v>83</v>
      </c>
      <c r="C238" s="64" t="s">
        <v>75</v>
      </c>
      <c r="D238" s="54">
        <f>D239+D241+D243+D244</f>
        <v>100</v>
      </c>
      <c r="E238" s="54">
        <f>E239+E241+E243+E244</f>
        <v>100</v>
      </c>
      <c r="F238" s="54">
        <f>F239+F241+F243+F244</f>
        <v>90</v>
      </c>
      <c r="G238" s="54">
        <f>G239+G241+G243+G244</f>
        <v>0</v>
      </c>
      <c r="H238" s="54">
        <f>H239+H241+H243+H244</f>
        <v>0</v>
      </c>
      <c r="I238" s="55">
        <f>G238/D238*100</f>
        <v>0</v>
      </c>
      <c r="J238" s="55">
        <f>G238/E238*100</f>
        <v>0</v>
      </c>
      <c r="K238" s="55">
        <f>G238/F238*100</f>
        <v>0</v>
      </c>
    </row>
    <row r="239" spans="1:11" ht="30">
      <c r="A239" s="188"/>
      <c r="B239" s="156"/>
      <c r="C239" s="65" t="s">
        <v>76</v>
      </c>
      <c r="D239" s="57">
        <v>100</v>
      </c>
      <c r="E239" s="57">
        <v>100</v>
      </c>
      <c r="F239" s="57">
        <v>90</v>
      </c>
      <c r="G239" s="57">
        <v>0</v>
      </c>
      <c r="H239" s="57">
        <v>0</v>
      </c>
      <c r="I239" s="62">
        <f>G239/D239*100</f>
        <v>0</v>
      </c>
      <c r="J239" s="62">
        <f>G239/E239*100</f>
        <v>0</v>
      </c>
      <c r="K239" s="62">
        <f>G239/F239*100</f>
        <v>0</v>
      </c>
    </row>
    <row r="240" spans="1:11" ht="75">
      <c r="A240" s="188"/>
      <c r="B240" s="156"/>
      <c r="C240" s="66" t="s">
        <v>77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</row>
    <row r="241" spans="1:11" ht="45">
      <c r="A241" s="188"/>
      <c r="B241" s="156"/>
      <c r="C241" s="65" t="s">
        <v>78</v>
      </c>
      <c r="D241" s="57">
        <v>0</v>
      </c>
      <c r="E241" s="57">
        <v>0</v>
      </c>
      <c r="F241" s="57"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</row>
    <row r="242" spans="1:11" ht="75">
      <c r="A242" s="188"/>
      <c r="B242" s="156"/>
      <c r="C242" s="66" t="s">
        <v>79</v>
      </c>
      <c r="D242" s="57">
        <v>0</v>
      </c>
      <c r="E242" s="57">
        <v>0</v>
      </c>
      <c r="F242" s="57">
        <v>0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</row>
    <row r="243" spans="1:11" ht="45">
      <c r="A243" s="188"/>
      <c r="B243" s="156"/>
      <c r="C243" s="65" t="s">
        <v>80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</row>
    <row r="244" spans="1:11" ht="45">
      <c r="A244" s="188"/>
      <c r="B244" s="157"/>
      <c r="C244" s="65" t="s">
        <v>81</v>
      </c>
      <c r="D244" s="57">
        <v>0</v>
      </c>
      <c r="E244" s="57">
        <v>0</v>
      </c>
      <c r="F244" s="57">
        <v>0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</row>
    <row r="245" spans="1:11" ht="15">
      <c r="A245" s="188"/>
      <c r="B245" s="155" t="s">
        <v>85</v>
      </c>
      <c r="C245" s="65" t="s">
        <v>75</v>
      </c>
      <c r="D245" s="57">
        <f aca="true" t="shared" si="24" ref="D245:K245">D246+D248+D250+D251</f>
        <v>1700</v>
      </c>
      <c r="E245" s="57">
        <f t="shared" si="24"/>
        <v>1700</v>
      </c>
      <c r="F245" s="57">
        <f t="shared" si="24"/>
        <v>1700</v>
      </c>
      <c r="G245" s="57">
        <f t="shared" si="24"/>
        <v>1153.3</v>
      </c>
      <c r="H245" s="57">
        <f t="shared" si="24"/>
        <v>1153.3</v>
      </c>
      <c r="I245" s="57">
        <f t="shared" si="24"/>
        <v>67.84117647058824</v>
      </c>
      <c r="J245" s="57">
        <f t="shared" si="24"/>
        <v>67.84117647058824</v>
      </c>
      <c r="K245" s="57">
        <f t="shared" si="24"/>
        <v>67.84117647058824</v>
      </c>
    </row>
    <row r="246" spans="1:11" ht="30">
      <c r="A246" s="188"/>
      <c r="B246" s="156"/>
      <c r="C246" s="65" t="s">
        <v>76</v>
      </c>
      <c r="D246" s="57">
        <v>1700</v>
      </c>
      <c r="E246" s="57">
        <v>1700</v>
      </c>
      <c r="F246" s="57">
        <v>1700</v>
      </c>
      <c r="G246" s="57">
        <v>1153.3</v>
      </c>
      <c r="H246" s="57">
        <v>1153.3</v>
      </c>
      <c r="I246" s="57">
        <f>G246/D246*100</f>
        <v>67.84117647058824</v>
      </c>
      <c r="J246" s="57">
        <f>G246/E246*100</f>
        <v>67.84117647058824</v>
      </c>
      <c r="K246" s="57">
        <f>G246/F246*100</f>
        <v>67.84117647058824</v>
      </c>
    </row>
    <row r="247" spans="1:11" ht="75">
      <c r="A247" s="188"/>
      <c r="B247" s="156"/>
      <c r="C247" s="66" t="s">
        <v>77</v>
      </c>
      <c r="D247" s="57">
        <v>0</v>
      </c>
      <c r="E247" s="57">
        <v>0</v>
      </c>
      <c r="F247" s="57">
        <v>0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</row>
    <row r="248" spans="1:11" ht="45">
      <c r="A248" s="188"/>
      <c r="B248" s="156"/>
      <c r="C248" s="65" t="s">
        <v>78</v>
      </c>
      <c r="D248" s="57">
        <v>0</v>
      </c>
      <c r="E248" s="57">
        <v>0</v>
      </c>
      <c r="F248" s="57">
        <v>0</v>
      </c>
      <c r="G248" s="57">
        <v>0</v>
      </c>
      <c r="H248" s="57">
        <v>0</v>
      </c>
      <c r="I248" s="57">
        <v>0</v>
      </c>
      <c r="J248" s="57">
        <v>0</v>
      </c>
      <c r="K248" s="57">
        <v>0</v>
      </c>
    </row>
    <row r="249" spans="1:11" ht="75">
      <c r="A249" s="188"/>
      <c r="B249" s="156"/>
      <c r="C249" s="66" t="s">
        <v>79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</row>
    <row r="250" spans="1:11" ht="45">
      <c r="A250" s="188"/>
      <c r="B250" s="156"/>
      <c r="C250" s="65" t="s">
        <v>80</v>
      </c>
      <c r="D250" s="57">
        <v>0</v>
      </c>
      <c r="E250" s="57">
        <v>0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7">
        <v>0</v>
      </c>
    </row>
    <row r="251" spans="1:11" ht="45">
      <c r="A251" s="189"/>
      <c r="B251" s="157"/>
      <c r="C251" s="65" t="s">
        <v>81</v>
      </c>
      <c r="D251" s="57">
        <v>0</v>
      </c>
      <c r="E251" s="57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0</v>
      </c>
      <c r="K251" s="57">
        <v>0</v>
      </c>
    </row>
    <row r="252" spans="1:11" ht="15">
      <c r="A252" s="172" t="s">
        <v>114</v>
      </c>
      <c r="B252" s="155" t="s">
        <v>115</v>
      </c>
      <c r="C252" s="64" t="s">
        <v>75</v>
      </c>
      <c r="D252" s="54">
        <f>D253+D255+D257+D258</f>
        <v>716843.5</v>
      </c>
      <c r="E252" s="54">
        <f>E253+E255+E257+E258</f>
        <v>721229.7000000001</v>
      </c>
      <c r="F252" s="54">
        <f>F253+F255+F257+F258</f>
        <v>709952.3</v>
      </c>
      <c r="G252" s="54">
        <f>G253+G255+G257+G258</f>
        <v>348271.7</v>
      </c>
      <c r="H252" s="54">
        <f>H253+H255+H257+H258</f>
        <v>348271.7</v>
      </c>
      <c r="I252" s="55">
        <f>G252/D252*100</f>
        <v>48.58406332763009</v>
      </c>
      <c r="J252" s="55">
        <f>G252/E252*100</f>
        <v>48.28859654559428</v>
      </c>
      <c r="K252" s="55">
        <f>G252/F252*100</f>
        <v>49.05564782310023</v>
      </c>
    </row>
    <row r="253" spans="1:11" ht="30">
      <c r="A253" s="173"/>
      <c r="B253" s="156"/>
      <c r="C253" s="65" t="s">
        <v>76</v>
      </c>
      <c r="D253" s="57">
        <f aca="true" t="shared" si="25" ref="D253:H258">D260+D274+D281+D288+D295</f>
        <v>716843.5</v>
      </c>
      <c r="E253" s="57">
        <f t="shared" si="25"/>
        <v>721229.7000000001</v>
      </c>
      <c r="F253" s="57">
        <f t="shared" si="25"/>
        <v>709952.3</v>
      </c>
      <c r="G253" s="57">
        <f t="shared" si="25"/>
        <v>348271.7</v>
      </c>
      <c r="H253" s="57">
        <f t="shared" si="25"/>
        <v>348271.7</v>
      </c>
      <c r="I253" s="62">
        <f>G253/D253*100</f>
        <v>48.58406332763009</v>
      </c>
      <c r="J253" s="62">
        <f>G253/E253*100</f>
        <v>48.28859654559428</v>
      </c>
      <c r="K253" s="62">
        <f>G253/F253*100</f>
        <v>49.05564782310023</v>
      </c>
    </row>
    <row r="254" spans="1:11" ht="75">
      <c r="A254" s="173"/>
      <c r="B254" s="156"/>
      <c r="C254" s="66" t="s">
        <v>77</v>
      </c>
      <c r="D254" s="57">
        <f t="shared" si="25"/>
        <v>0</v>
      </c>
      <c r="E254" s="57">
        <f t="shared" si="25"/>
        <v>0</v>
      </c>
      <c r="F254" s="57">
        <f t="shared" si="25"/>
        <v>0</v>
      </c>
      <c r="G254" s="57">
        <f t="shared" si="25"/>
        <v>0</v>
      </c>
      <c r="H254" s="57">
        <f t="shared" si="25"/>
        <v>0</v>
      </c>
      <c r="I254" s="62">
        <v>0</v>
      </c>
      <c r="J254" s="62">
        <v>0</v>
      </c>
      <c r="K254" s="62">
        <v>0</v>
      </c>
    </row>
    <row r="255" spans="1:11" ht="45">
      <c r="A255" s="173"/>
      <c r="B255" s="156"/>
      <c r="C255" s="65" t="s">
        <v>78</v>
      </c>
      <c r="D255" s="57">
        <f t="shared" si="25"/>
        <v>0</v>
      </c>
      <c r="E255" s="57">
        <f t="shared" si="25"/>
        <v>0</v>
      </c>
      <c r="F255" s="57">
        <f t="shared" si="25"/>
        <v>0</v>
      </c>
      <c r="G255" s="57">
        <f t="shared" si="25"/>
        <v>0</v>
      </c>
      <c r="H255" s="57">
        <f t="shared" si="25"/>
        <v>0</v>
      </c>
      <c r="I255" s="62">
        <v>0</v>
      </c>
      <c r="J255" s="62">
        <v>0</v>
      </c>
      <c r="K255" s="62">
        <v>0</v>
      </c>
    </row>
    <row r="256" spans="1:11" ht="75">
      <c r="A256" s="173"/>
      <c r="B256" s="156"/>
      <c r="C256" s="66" t="s">
        <v>79</v>
      </c>
      <c r="D256" s="57">
        <f t="shared" si="25"/>
        <v>0</v>
      </c>
      <c r="E256" s="57">
        <f t="shared" si="25"/>
        <v>0</v>
      </c>
      <c r="F256" s="57">
        <f t="shared" si="25"/>
        <v>0</v>
      </c>
      <c r="G256" s="57">
        <f t="shared" si="25"/>
        <v>0</v>
      </c>
      <c r="H256" s="57">
        <f t="shared" si="25"/>
        <v>0</v>
      </c>
      <c r="I256" s="55">
        <v>0</v>
      </c>
      <c r="J256" s="55">
        <v>0</v>
      </c>
      <c r="K256" s="55">
        <v>0</v>
      </c>
    </row>
    <row r="257" spans="1:11" ht="45">
      <c r="A257" s="173"/>
      <c r="B257" s="156"/>
      <c r="C257" s="65" t="s">
        <v>80</v>
      </c>
      <c r="D257" s="57">
        <f t="shared" si="25"/>
        <v>0</v>
      </c>
      <c r="E257" s="57">
        <f t="shared" si="25"/>
        <v>0</v>
      </c>
      <c r="F257" s="57">
        <f t="shared" si="25"/>
        <v>0</v>
      </c>
      <c r="G257" s="57">
        <f t="shared" si="25"/>
        <v>0</v>
      </c>
      <c r="H257" s="57">
        <f t="shared" si="25"/>
        <v>0</v>
      </c>
      <c r="I257" s="57">
        <v>0</v>
      </c>
      <c r="J257" s="57">
        <v>0</v>
      </c>
      <c r="K257" s="57">
        <v>0</v>
      </c>
    </row>
    <row r="258" spans="1:11" ht="45">
      <c r="A258" s="173"/>
      <c r="B258" s="157"/>
      <c r="C258" s="65" t="s">
        <v>81</v>
      </c>
      <c r="D258" s="57">
        <f t="shared" si="25"/>
        <v>0</v>
      </c>
      <c r="E258" s="57">
        <f t="shared" si="25"/>
        <v>0</v>
      </c>
      <c r="F258" s="57">
        <f t="shared" si="25"/>
        <v>0</v>
      </c>
      <c r="G258" s="57">
        <f t="shared" si="25"/>
        <v>0</v>
      </c>
      <c r="H258" s="57">
        <f t="shared" si="25"/>
        <v>0</v>
      </c>
      <c r="I258" s="57">
        <v>0</v>
      </c>
      <c r="J258" s="57">
        <v>0</v>
      </c>
      <c r="K258" s="57">
        <v>0</v>
      </c>
    </row>
    <row r="259" spans="1:11" s="69" customFormat="1" ht="15">
      <c r="A259" s="187" t="s">
        <v>116</v>
      </c>
      <c r="B259" s="155" t="s">
        <v>91</v>
      </c>
      <c r="C259" s="64" t="s">
        <v>75</v>
      </c>
      <c r="D259" s="54">
        <f>D260+D262+D264+D265</f>
        <v>0</v>
      </c>
      <c r="E259" s="54">
        <f>E260+E262+E264+E265</f>
        <v>0</v>
      </c>
      <c r="F259" s="54">
        <f>F260+F262+F264+F265</f>
        <v>0</v>
      </c>
      <c r="G259" s="54">
        <f>G260+G262+G264+G265</f>
        <v>0</v>
      </c>
      <c r="H259" s="54">
        <f>H260+H262+H264+H265</f>
        <v>0</v>
      </c>
      <c r="I259" s="57">
        <v>0</v>
      </c>
      <c r="J259" s="57">
        <v>0</v>
      </c>
      <c r="K259" s="57">
        <v>0</v>
      </c>
    </row>
    <row r="260" spans="1:11" s="69" customFormat="1" ht="30">
      <c r="A260" s="188"/>
      <c r="B260" s="156"/>
      <c r="C260" s="65" t="s">
        <v>76</v>
      </c>
      <c r="D260" s="57">
        <v>0</v>
      </c>
      <c r="E260" s="57">
        <v>0</v>
      </c>
      <c r="F260" s="57">
        <v>0</v>
      </c>
      <c r="G260" s="57">
        <v>0</v>
      </c>
      <c r="H260" s="57">
        <v>0</v>
      </c>
      <c r="I260" s="57">
        <v>0</v>
      </c>
      <c r="J260" s="57">
        <v>0</v>
      </c>
      <c r="K260" s="57">
        <v>0</v>
      </c>
    </row>
    <row r="261" spans="1:11" s="69" customFormat="1" ht="75">
      <c r="A261" s="188"/>
      <c r="B261" s="156"/>
      <c r="C261" s="66" t="s">
        <v>77</v>
      </c>
      <c r="D261" s="57">
        <f>D260</f>
        <v>0</v>
      </c>
      <c r="E261" s="57">
        <f>E260</f>
        <v>0</v>
      </c>
      <c r="F261" s="57">
        <f>F260</f>
        <v>0</v>
      </c>
      <c r="G261" s="57">
        <f>G260</f>
        <v>0</v>
      </c>
      <c r="H261" s="57">
        <f>H260</f>
        <v>0</v>
      </c>
      <c r="I261" s="57">
        <v>0</v>
      </c>
      <c r="J261" s="57">
        <v>0</v>
      </c>
      <c r="K261" s="57">
        <v>0</v>
      </c>
    </row>
    <row r="262" spans="1:11" s="69" customFormat="1" ht="45">
      <c r="A262" s="188"/>
      <c r="B262" s="156"/>
      <c r="C262" s="65" t="s">
        <v>78</v>
      </c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</row>
    <row r="263" spans="1:11" s="69" customFormat="1" ht="75">
      <c r="A263" s="188"/>
      <c r="B263" s="156"/>
      <c r="C263" s="66" t="s">
        <v>79</v>
      </c>
      <c r="D263" s="57">
        <f>D262</f>
        <v>0</v>
      </c>
      <c r="E263" s="57">
        <f>E262</f>
        <v>0</v>
      </c>
      <c r="F263" s="57">
        <f>F262</f>
        <v>0</v>
      </c>
      <c r="G263" s="57">
        <f>G262</f>
        <v>0</v>
      </c>
      <c r="H263" s="57">
        <f>H262</f>
        <v>0</v>
      </c>
      <c r="I263" s="57">
        <v>0</v>
      </c>
      <c r="J263" s="57">
        <v>0</v>
      </c>
      <c r="K263" s="57">
        <v>0</v>
      </c>
    </row>
    <row r="264" spans="1:11" s="69" customFormat="1" ht="45">
      <c r="A264" s="188"/>
      <c r="B264" s="156"/>
      <c r="C264" s="65" t="s">
        <v>80</v>
      </c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</row>
    <row r="265" spans="1:11" s="69" customFormat="1" ht="45">
      <c r="A265" s="188"/>
      <c r="B265" s="157"/>
      <c r="C265" s="65" t="s">
        <v>81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</row>
    <row r="266" spans="1:11" s="69" customFormat="1" ht="15">
      <c r="A266" s="188"/>
      <c r="B266" s="155" t="s">
        <v>85</v>
      </c>
      <c r="C266" s="65" t="s">
        <v>75</v>
      </c>
      <c r="D266" s="57">
        <f aca="true" t="shared" si="26" ref="D266:K266">D267+D269+D271+D272</f>
        <v>0</v>
      </c>
      <c r="E266" s="57">
        <f t="shared" si="26"/>
        <v>0</v>
      </c>
      <c r="F266" s="57">
        <f t="shared" si="26"/>
        <v>0</v>
      </c>
      <c r="G266" s="57">
        <f t="shared" si="26"/>
        <v>0</v>
      </c>
      <c r="H266" s="57">
        <f t="shared" si="26"/>
        <v>0</v>
      </c>
      <c r="I266" s="57">
        <f t="shared" si="26"/>
        <v>0</v>
      </c>
      <c r="J266" s="57">
        <f t="shared" si="26"/>
        <v>0</v>
      </c>
      <c r="K266" s="57">
        <f t="shared" si="26"/>
        <v>0</v>
      </c>
    </row>
    <row r="267" spans="1:11" s="69" customFormat="1" ht="30">
      <c r="A267" s="188"/>
      <c r="B267" s="156"/>
      <c r="C267" s="65" t="s">
        <v>76</v>
      </c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</row>
    <row r="268" spans="1:11" s="69" customFormat="1" ht="75">
      <c r="A268" s="188"/>
      <c r="B268" s="156"/>
      <c r="C268" s="66" t="s">
        <v>77</v>
      </c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57">
        <v>0</v>
      </c>
      <c r="K268" s="57">
        <v>0</v>
      </c>
    </row>
    <row r="269" spans="1:11" s="69" customFormat="1" ht="45">
      <c r="A269" s="188"/>
      <c r="B269" s="156"/>
      <c r="C269" s="65" t="s">
        <v>78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</row>
    <row r="270" spans="1:11" s="69" customFormat="1" ht="75">
      <c r="A270" s="188"/>
      <c r="B270" s="156"/>
      <c r="C270" s="66" t="s">
        <v>79</v>
      </c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57">
        <v>0</v>
      </c>
      <c r="K270" s="57">
        <v>0</v>
      </c>
    </row>
    <row r="271" spans="1:11" s="69" customFormat="1" ht="45">
      <c r="A271" s="188"/>
      <c r="B271" s="156"/>
      <c r="C271" s="65" t="s">
        <v>80</v>
      </c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57">
        <v>0</v>
      </c>
      <c r="K271" s="57">
        <v>0</v>
      </c>
    </row>
    <row r="272" spans="1:11" s="69" customFormat="1" ht="45">
      <c r="A272" s="189"/>
      <c r="B272" s="157"/>
      <c r="C272" s="65" t="s">
        <v>81</v>
      </c>
      <c r="D272" s="57">
        <v>0</v>
      </c>
      <c r="E272" s="57">
        <v>0</v>
      </c>
      <c r="F272" s="57">
        <v>0</v>
      </c>
      <c r="G272" s="57">
        <v>0</v>
      </c>
      <c r="H272" s="57">
        <v>0</v>
      </c>
      <c r="I272" s="57">
        <v>0</v>
      </c>
      <c r="J272" s="57">
        <v>0</v>
      </c>
      <c r="K272" s="57">
        <v>0</v>
      </c>
    </row>
    <row r="273" spans="1:11" ht="15">
      <c r="A273" s="163" t="s">
        <v>117</v>
      </c>
      <c r="B273" s="155" t="s">
        <v>118</v>
      </c>
      <c r="C273" s="64" t="s">
        <v>75</v>
      </c>
      <c r="D273" s="54">
        <f>D274+D276+D278+D279</f>
        <v>711797.2</v>
      </c>
      <c r="E273" s="54">
        <f>E274+E276+E278+E279</f>
        <v>716183.4</v>
      </c>
      <c r="F273" s="54">
        <f>F274+F276+F278+F279</f>
        <v>705056</v>
      </c>
      <c r="G273" s="54">
        <f>G274+G276+G278+G279</f>
        <v>345585</v>
      </c>
      <c r="H273" s="54">
        <f>H274+H276+H278+H279</f>
        <v>345585</v>
      </c>
      <c r="I273" s="55">
        <f>G273/D273*100</f>
        <v>48.55104796703331</v>
      </c>
      <c r="J273" s="55">
        <f>G273/E273*100</f>
        <v>48.25370149601345</v>
      </c>
      <c r="K273" s="55">
        <f>G273/F273*100</f>
        <v>49.0152555258022</v>
      </c>
    </row>
    <row r="274" spans="1:11" ht="30">
      <c r="A274" s="164"/>
      <c r="B274" s="156"/>
      <c r="C274" s="65" t="s">
        <v>76</v>
      </c>
      <c r="D274" s="57">
        <v>711797.2</v>
      </c>
      <c r="E274" s="57">
        <v>716183.4</v>
      </c>
      <c r="F274" s="57">
        <v>705056</v>
      </c>
      <c r="G274" s="57">
        <v>345585</v>
      </c>
      <c r="H274" s="57">
        <v>345585</v>
      </c>
      <c r="I274" s="62">
        <f>G274/D274*100</f>
        <v>48.55104796703331</v>
      </c>
      <c r="J274" s="62">
        <f>G274/E274*100</f>
        <v>48.25370149601345</v>
      </c>
      <c r="K274" s="62">
        <f>G274/F274*100</f>
        <v>49.0152555258022</v>
      </c>
    </row>
    <row r="275" spans="1:11" ht="75">
      <c r="A275" s="164"/>
      <c r="B275" s="156"/>
      <c r="C275" s="66" t="s">
        <v>77</v>
      </c>
      <c r="D275" s="57">
        <v>0</v>
      </c>
      <c r="E275" s="57">
        <v>0</v>
      </c>
      <c r="F275" s="57">
        <v>0</v>
      </c>
      <c r="G275" s="57">
        <v>0</v>
      </c>
      <c r="H275" s="57">
        <v>0</v>
      </c>
      <c r="I275" s="57">
        <v>0</v>
      </c>
      <c r="J275" s="57">
        <v>0</v>
      </c>
      <c r="K275" s="57">
        <v>0</v>
      </c>
    </row>
    <row r="276" spans="1:11" ht="45">
      <c r="A276" s="164"/>
      <c r="B276" s="156"/>
      <c r="C276" s="65" t="s">
        <v>78</v>
      </c>
      <c r="D276" s="57">
        <v>0</v>
      </c>
      <c r="E276" s="57">
        <v>0</v>
      </c>
      <c r="F276" s="57">
        <v>0</v>
      </c>
      <c r="G276" s="57">
        <v>0</v>
      </c>
      <c r="H276" s="57">
        <v>0</v>
      </c>
      <c r="I276" s="57">
        <v>0</v>
      </c>
      <c r="J276" s="57">
        <v>0</v>
      </c>
      <c r="K276" s="57">
        <v>0</v>
      </c>
    </row>
    <row r="277" spans="1:11" ht="75">
      <c r="A277" s="164"/>
      <c r="B277" s="156"/>
      <c r="C277" s="66" t="s">
        <v>79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</row>
    <row r="278" spans="1:11" ht="45">
      <c r="A278" s="164"/>
      <c r="B278" s="156"/>
      <c r="C278" s="65" t="s">
        <v>80</v>
      </c>
      <c r="D278" s="57">
        <v>0</v>
      </c>
      <c r="E278" s="57">
        <v>0</v>
      </c>
      <c r="F278" s="57">
        <v>0</v>
      </c>
      <c r="G278" s="57">
        <v>0</v>
      </c>
      <c r="H278" s="57">
        <v>0</v>
      </c>
      <c r="I278" s="57">
        <v>0</v>
      </c>
      <c r="J278" s="57">
        <v>0</v>
      </c>
      <c r="K278" s="57">
        <v>0</v>
      </c>
    </row>
    <row r="279" spans="1:11" ht="45">
      <c r="A279" s="165"/>
      <c r="B279" s="157"/>
      <c r="C279" s="65" t="s">
        <v>81</v>
      </c>
      <c r="D279" s="57">
        <v>0</v>
      </c>
      <c r="E279" s="57">
        <v>0</v>
      </c>
      <c r="F279" s="57">
        <v>0</v>
      </c>
      <c r="G279" s="57">
        <v>0</v>
      </c>
      <c r="H279" s="57">
        <v>0</v>
      </c>
      <c r="I279" s="57">
        <v>0</v>
      </c>
      <c r="J279" s="57">
        <v>0</v>
      </c>
      <c r="K279" s="57">
        <v>0</v>
      </c>
    </row>
    <row r="280" spans="1:11" ht="15">
      <c r="A280" s="163" t="s">
        <v>119</v>
      </c>
      <c r="B280" s="155" t="s">
        <v>83</v>
      </c>
      <c r="C280" s="64" t="s">
        <v>75</v>
      </c>
      <c r="D280" s="54">
        <f>D281+D283+D285+D286</f>
        <v>534.4</v>
      </c>
      <c r="E280" s="54">
        <f>E281+E283+E285+E286</f>
        <v>534.4</v>
      </c>
      <c r="F280" s="54">
        <f>F281+F283+F285+F286</f>
        <v>534.4</v>
      </c>
      <c r="G280" s="54">
        <f>G281+G283+G285+G286</f>
        <v>180.8</v>
      </c>
      <c r="H280" s="54">
        <f>H281+H283+H285+H286</f>
        <v>180.8</v>
      </c>
      <c r="I280" s="55">
        <f>G280/D280*100</f>
        <v>33.832335329341326</v>
      </c>
      <c r="J280" s="55">
        <f>G280/E280*100</f>
        <v>33.832335329341326</v>
      </c>
      <c r="K280" s="55">
        <f>G280/F280*100</f>
        <v>33.832335329341326</v>
      </c>
    </row>
    <row r="281" spans="1:11" ht="30">
      <c r="A281" s="164"/>
      <c r="B281" s="156"/>
      <c r="C281" s="65" t="s">
        <v>76</v>
      </c>
      <c r="D281" s="57">
        <v>534.4</v>
      </c>
      <c r="E281" s="57">
        <v>534.4</v>
      </c>
      <c r="F281" s="57">
        <v>534.4</v>
      </c>
      <c r="G281" s="57">
        <v>180.8</v>
      </c>
      <c r="H281" s="57">
        <v>180.8</v>
      </c>
      <c r="I281" s="62">
        <f>G281/D281*100</f>
        <v>33.832335329341326</v>
      </c>
      <c r="J281" s="62">
        <f>G281/E281*100</f>
        <v>33.832335329341326</v>
      </c>
      <c r="K281" s="62">
        <f>G281/F281*100</f>
        <v>33.832335329341326</v>
      </c>
    </row>
    <row r="282" spans="1:11" ht="75">
      <c r="A282" s="164"/>
      <c r="B282" s="156"/>
      <c r="C282" s="66" t="s">
        <v>77</v>
      </c>
      <c r="D282" s="57">
        <v>0</v>
      </c>
      <c r="E282" s="57">
        <v>0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57">
        <v>0</v>
      </c>
    </row>
    <row r="283" spans="1:11" ht="45">
      <c r="A283" s="164"/>
      <c r="B283" s="156"/>
      <c r="C283" s="65" t="s">
        <v>78</v>
      </c>
      <c r="D283" s="57">
        <v>0</v>
      </c>
      <c r="E283" s="57">
        <v>0</v>
      </c>
      <c r="F283" s="57">
        <v>0</v>
      </c>
      <c r="G283" s="57">
        <v>0</v>
      </c>
      <c r="H283" s="57">
        <v>0</v>
      </c>
      <c r="I283" s="57">
        <v>0</v>
      </c>
      <c r="J283" s="57">
        <v>0</v>
      </c>
      <c r="K283" s="57">
        <v>0</v>
      </c>
    </row>
    <row r="284" spans="1:11" ht="75">
      <c r="A284" s="164"/>
      <c r="B284" s="156"/>
      <c r="C284" s="66" t="s">
        <v>79</v>
      </c>
      <c r="D284" s="57">
        <v>0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  <c r="K284" s="57">
        <v>0</v>
      </c>
    </row>
    <row r="285" spans="1:11" ht="45">
      <c r="A285" s="164"/>
      <c r="B285" s="156"/>
      <c r="C285" s="65" t="s">
        <v>80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</row>
    <row r="286" spans="1:11" ht="45">
      <c r="A286" s="165"/>
      <c r="B286" s="157"/>
      <c r="C286" s="65" t="s">
        <v>81</v>
      </c>
      <c r="D286" s="57">
        <v>0</v>
      </c>
      <c r="E286" s="57">
        <v>0</v>
      </c>
      <c r="F286" s="57">
        <v>0</v>
      </c>
      <c r="G286" s="57">
        <v>0</v>
      </c>
      <c r="H286" s="57">
        <v>0</v>
      </c>
      <c r="I286" s="57">
        <v>0</v>
      </c>
      <c r="J286" s="57">
        <v>0</v>
      </c>
      <c r="K286" s="57">
        <v>0</v>
      </c>
    </row>
    <row r="287" spans="1:11" ht="15">
      <c r="A287" s="163" t="s">
        <v>120</v>
      </c>
      <c r="B287" s="155" t="s">
        <v>83</v>
      </c>
      <c r="C287" s="64" t="s">
        <v>75</v>
      </c>
      <c r="D287" s="54">
        <f>D288+D290+D292+D293</f>
        <v>3011.9</v>
      </c>
      <c r="E287" s="54">
        <f>E288+E290+E292+E293</f>
        <v>3011.9</v>
      </c>
      <c r="F287" s="54">
        <f>F288+F290+F292+F293</f>
        <v>3011.9</v>
      </c>
      <c r="G287" s="54">
        <f>G288+G290+G292+G293</f>
        <v>1505.9</v>
      </c>
      <c r="H287" s="54">
        <f>H288+H290+H292+H293</f>
        <v>1505.9</v>
      </c>
      <c r="I287" s="55">
        <f>G287/D287*100</f>
        <v>49.99833991832398</v>
      </c>
      <c r="J287" s="55">
        <f>G287/E287*100</f>
        <v>49.99833991832398</v>
      </c>
      <c r="K287" s="55">
        <f>G287/F287*100</f>
        <v>49.99833991832398</v>
      </c>
    </row>
    <row r="288" spans="1:11" ht="30">
      <c r="A288" s="164"/>
      <c r="B288" s="156"/>
      <c r="C288" s="65" t="s">
        <v>76</v>
      </c>
      <c r="D288" s="57">
        <v>3011.9</v>
      </c>
      <c r="E288" s="57">
        <v>3011.9</v>
      </c>
      <c r="F288" s="57">
        <v>3011.9</v>
      </c>
      <c r="G288" s="57">
        <v>1505.9</v>
      </c>
      <c r="H288" s="57">
        <v>1505.9</v>
      </c>
      <c r="I288" s="62">
        <f>G288/D288*100</f>
        <v>49.99833991832398</v>
      </c>
      <c r="J288" s="62">
        <f>G288/E288*100</f>
        <v>49.99833991832398</v>
      </c>
      <c r="K288" s="62">
        <f>G288/F288*100</f>
        <v>49.99833991832398</v>
      </c>
    </row>
    <row r="289" spans="1:11" ht="75">
      <c r="A289" s="164"/>
      <c r="B289" s="156"/>
      <c r="C289" s="66" t="s">
        <v>77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</row>
    <row r="290" spans="1:11" ht="45">
      <c r="A290" s="164"/>
      <c r="B290" s="156"/>
      <c r="C290" s="65" t="s">
        <v>78</v>
      </c>
      <c r="D290" s="57">
        <v>0</v>
      </c>
      <c r="E290" s="57">
        <v>0</v>
      </c>
      <c r="F290" s="57">
        <v>0</v>
      </c>
      <c r="G290" s="57">
        <v>0</v>
      </c>
      <c r="H290" s="57">
        <v>0</v>
      </c>
      <c r="I290" s="57">
        <v>0</v>
      </c>
      <c r="J290" s="57">
        <v>0</v>
      </c>
      <c r="K290" s="57">
        <v>0</v>
      </c>
    </row>
    <row r="291" spans="1:11" ht="75">
      <c r="A291" s="164"/>
      <c r="B291" s="156"/>
      <c r="C291" s="66" t="s">
        <v>79</v>
      </c>
      <c r="D291" s="57">
        <v>0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  <c r="K291" s="57">
        <v>0</v>
      </c>
    </row>
    <row r="292" spans="1:11" ht="45">
      <c r="A292" s="164"/>
      <c r="B292" s="156"/>
      <c r="C292" s="65" t="s">
        <v>80</v>
      </c>
      <c r="D292" s="57">
        <v>0</v>
      </c>
      <c r="E292" s="57">
        <v>0</v>
      </c>
      <c r="F292" s="57">
        <v>0</v>
      </c>
      <c r="G292" s="57">
        <v>0</v>
      </c>
      <c r="H292" s="57">
        <v>0</v>
      </c>
      <c r="I292" s="57">
        <v>0</v>
      </c>
      <c r="J292" s="57">
        <v>0</v>
      </c>
      <c r="K292" s="57">
        <v>0</v>
      </c>
    </row>
    <row r="293" spans="1:11" ht="45">
      <c r="A293" s="165"/>
      <c r="B293" s="157"/>
      <c r="C293" s="65" t="s">
        <v>81</v>
      </c>
      <c r="D293" s="57">
        <v>0</v>
      </c>
      <c r="E293" s="57">
        <v>0</v>
      </c>
      <c r="F293" s="57">
        <v>0</v>
      </c>
      <c r="G293" s="57">
        <v>0</v>
      </c>
      <c r="H293" s="57">
        <v>0</v>
      </c>
      <c r="I293" s="57">
        <v>0</v>
      </c>
      <c r="J293" s="57">
        <v>0</v>
      </c>
      <c r="K293" s="57">
        <v>0</v>
      </c>
    </row>
    <row r="294" spans="1:11" s="69" customFormat="1" ht="15">
      <c r="A294" s="161" t="s">
        <v>121</v>
      </c>
      <c r="B294" s="155" t="s">
        <v>91</v>
      </c>
      <c r="C294" s="64" t="s">
        <v>75</v>
      </c>
      <c r="D294" s="54">
        <f>D295+D297+D299+D300</f>
        <v>1500</v>
      </c>
      <c r="E294" s="54">
        <f>E295+E297+E299+E300</f>
        <v>1500</v>
      </c>
      <c r="F294" s="54">
        <f>F295+F297+F299+F300</f>
        <v>1350</v>
      </c>
      <c r="G294" s="54">
        <f>G295+G297+G299+G300</f>
        <v>1000</v>
      </c>
      <c r="H294" s="54">
        <f>H295+H297+H299+H300</f>
        <v>1000</v>
      </c>
      <c r="I294" s="55">
        <f>G294/D294*100</f>
        <v>66.66666666666666</v>
      </c>
      <c r="J294" s="55">
        <f>G294/E294*100</f>
        <v>66.66666666666666</v>
      </c>
      <c r="K294" s="55">
        <f>G294/F294*100</f>
        <v>74.07407407407408</v>
      </c>
    </row>
    <row r="295" spans="1:11" s="69" customFormat="1" ht="30">
      <c r="A295" s="162"/>
      <c r="B295" s="156"/>
      <c r="C295" s="65" t="s">
        <v>76</v>
      </c>
      <c r="D295" s="57">
        <v>1500</v>
      </c>
      <c r="E295" s="57">
        <v>1500</v>
      </c>
      <c r="F295" s="57">
        <v>1350</v>
      </c>
      <c r="G295" s="57">
        <v>1000</v>
      </c>
      <c r="H295" s="57">
        <v>1000</v>
      </c>
      <c r="I295" s="62">
        <f>G295/D295*100</f>
        <v>66.66666666666666</v>
      </c>
      <c r="J295" s="62">
        <f>G295/E295*100</f>
        <v>66.66666666666666</v>
      </c>
      <c r="K295" s="62">
        <f>G295/F295*100</f>
        <v>74.07407407407408</v>
      </c>
    </row>
    <row r="296" spans="1:11" s="69" customFormat="1" ht="75">
      <c r="A296" s="162"/>
      <c r="B296" s="156"/>
      <c r="C296" s="66" t="s">
        <v>77</v>
      </c>
      <c r="D296" s="57">
        <v>0</v>
      </c>
      <c r="E296" s="57">
        <v>0</v>
      </c>
      <c r="F296" s="57">
        <v>0</v>
      </c>
      <c r="G296" s="57">
        <v>0</v>
      </c>
      <c r="H296" s="57">
        <v>0</v>
      </c>
      <c r="I296" s="57">
        <v>0</v>
      </c>
      <c r="J296" s="57">
        <v>0</v>
      </c>
      <c r="K296" s="57">
        <v>0</v>
      </c>
    </row>
    <row r="297" spans="1:11" s="69" customFormat="1" ht="45">
      <c r="A297" s="162"/>
      <c r="B297" s="156"/>
      <c r="C297" s="65" t="s">
        <v>78</v>
      </c>
      <c r="D297" s="57">
        <v>0</v>
      </c>
      <c r="E297" s="57">
        <v>0</v>
      </c>
      <c r="F297" s="57">
        <v>0</v>
      </c>
      <c r="G297" s="57">
        <v>0</v>
      </c>
      <c r="H297" s="57">
        <v>0</v>
      </c>
      <c r="I297" s="57">
        <v>0</v>
      </c>
      <c r="J297" s="57">
        <v>0</v>
      </c>
      <c r="K297" s="57">
        <v>0</v>
      </c>
    </row>
    <row r="298" spans="1:11" s="69" customFormat="1" ht="75">
      <c r="A298" s="162"/>
      <c r="B298" s="156"/>
      <c r="C298" s="66" t="s">
        <v>79</v>
      </c>
      <c r="D298" s="57">
        <v>0</v>
      </c>
      <c r="E298" s="57">
        <v>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  <c r="K298" s="57">
        <v>0</v>
      </c>
    </row>
    <row r="299" spans="1:11" s="69" customFormat="1" ht="45">
      <c r="A299" s="162"/>
      <c r="B299" s="156"/>
      <c r="C299" s="65" t="s">
        <v>80</v>
      </c>
      <c r="D299" s="57">
        <v>0</v>
      </c>
      <c r="E299" s="57">
        <v>0</v>
      </c>
      <c r="F299" s="57">
        <v>0</v>
      </c>
      <c r="G299" s="57">
        <v>0</v>
      </c>
      <c r="H299" s="57">
        <v>0</v>
      </c>
      <c r="I299" s="57">
        <v>0</v>
      </c>
      <c r="J299" s="57">
        <v>0</v>
      </c>
      <c r="K299" s="57">
        <v>0</v>
      </c>
    </row>
    <row r="300" spans="1:11" s="69" customFormat="1" ht="45">
      <c r="A300" s="190"/>
      <c r="B300" s="157"/>
      <c r="C300" s="65" t="s">
        <v>81</v>
      </c>
      <c r="D300" s="57">
        <v>0</v>
      </c>
      <c r="E300" s="57">
        <v>0</v>
      </c>
      <c r="F300" s="57">
        <v>0</v>
      </c>
      <c r="G300" s="57">
        <v>0</v>
      </c>
      <c r="H300" s="57">
        <v>0</v>
      </c>
      <c r="I300" s="57">
        <v>0</v>
      </c>
      <c r="J300" s="57">
        <v>0</v>
      </c>
      <c r="K300" s="57">
        <v>0</v>
      </c>
    </row>
    <row r="301" spans="1:11" s="69" customFormat="1" ht="15">
      <c r="A301" s="191" t="s">
        <v>122</v>
      </c>
      <c r="B301" s="155" t="s">
        <v>91</v>
      </c>
      <c r="C301" s="64" t="s">
        <v>75</v>
      </c>
      <c r="D301" s="54">
        <f>D302+D304+D306+D307</f>
        <v>3154.8</v>
      </c>
      <c r="E301" s="54">
        <f>E302+E304+E306+E307</f>
        <v>2549.2</v>
      </c>
      <c r="F301" s="54">
        <f>F302+F304+F306+F307</f>
        <v>2549.2</v>
      </c>
      <c r="G301" s="54">
        <f>G302+G304+G306+G307</f>
        <v>987.9</v>
      </c>
      <c r="H301" s="54">
        <f>H302+H304+H306+H307</f>
        <v>987.9</v>
      </c>
      <c r="I301" s="55">
        <f>G301/D301*100</f>
        <v>31.314187904146063</v>
      </c>
      <c r="J301" s="55">
        <f>G301/E301*100</f>
        <v>38.753334379413154</v>
      </c>
      <c r="K301" s="55">
        <f>G301/F301*100</f>
        <v>38.753334379413154</v>
      </c>
    </row>
    <row r="302" spans="1:11" s="69" customFormat="1" ht="30">
      <c r="A302" s="192"/>
      <c r="B302" s="156"/>
      <c r="C302" s="65" t="s">
        <v>76</v>
      </c>
      <c r="D302" s="57">
        <f aca="true" t="shared" si="27" ref="D302:K302">D316+D344+D351+D358</f>
        <v>3154.8</v>
      </c>
      <c r="E302" s="57">
        <f t="shared" si="27"/>
        <v>2549.2</v>
      </c>
      <c r="F302" s="57">
        <f t="shared" si="27"/>
        <v>2549.2</v>
      </c>
      <c r="G302" s="57">
        <f t="shared" si="27"/>
        <v>987.9</v>
      </c>
      <c r="H302" s="57">
        <f t="shared" si="27"/>
        <v>987.9</v>
      </c>
      <c r="I302" s="57">
        <f t="shared" si="27"/>
        <v>81.19221390102398</v>
      </c>
      <c r="J302" s="57">
        <f t="shared" si="27"/>
        <v>98.99225152329636</v>
      </c>
      <c r="K302" s="57">
        <f t="shared" si="27"/>
        <v>98.99225152329636</v>
      </c>
    </row>
    <row r="303" spans="1:11" s="69" customFormat="1" ht="75">
      <c r="A303" s="192"/>
      <c r="B303" s="156"/>
      <c r="C303" s="66" t="s">
        <v>77</v>
      </c>
      <c r="D303" s="57">
        <f>D317</f>
        <v>0</v>
      </c>
      <c r="E303" s="57">
        <f>E317</f>
        <v>0</v>
      </c>
      <c r="F303" s="57">
        <f>F317</f>
        <v>0</v>
      </c>
      <c r="G303" s="57">
        <f>G317</f>
        <v>0</v>
      </c>
      <c r="H303" s="57">
        <f>H317</f>
        <v>0</v>
      </c>
      <c r="I303" s="57">
        <v>0</v>
      </c>
      <c r="J303" s="57">
        <v>0</v>
      </c>
      <c r="K303" s="57">
        <v>0</v>
      </c>
    </row>
    <row r="304" spans="1:11" s="69" customFormat="1" ht="45">
      <c r="A304" s="192"/>
      <c r="B304" s="156"/>
      <c r="C304" s="65" t="s">
        <v>78</v>
      </c>
      <c r="D304" s="57">
        <v>0</v>
      </c>
      <c r="E304" s="57">
        <v>0</v>
      </c>
      <c r="F304" s="57">
        <v>0</v>
      </c>
      <c r="G304" s="57">
        <v>0</v>
      </c>
      <c r="H304" s="57">
        <v>0</v>
      </c>
      <c r="I304" s="57">
        <v>0</v>
      </c>
      <c r="J304" s="57">
        <v>0</v>
      </c>
      <c r="K304" s="57">
        <v>0</v>
      </c>
    </row>
    <row r="305" spans="1:11" s="69" customFormat="1" ht="75">
      <c r="A305" s="192"/>
      <c r="B305" s="156"/>
      <c r="C305" s="66" t="s">
        <v>79</v>
      </c>
      <c r="D305" s="57">
        <v>0</v>
      </c>
      <c r="E305" s="57">
        <v>0</v>
      </c>
      <c r="F305" s="57">
        <v>0</v>
      </c>
      <c r="G305" s="57">
        <v>0</v>
      </c>
      <c r="H305" s="57">
        <v>0</v>
      </c>
      <c r="I305" s="57">
        <v>0</v>
      </c>
      <c r="J305" s="57">
        <v>0</v>
      </c>
      <c r="K305" s="57">
        <v>0</v>
      </c>
    </row>
    <row r="306" spans="1:11" s="69" customFormat="1" ht="45">
      <c r="A306" s="192"/>
      <c r="B306" s="156"/>
      <c r="C306" s="65" t="s">
        <v>80</v>
      </c>
      <c r="D306" s="57">
        <v>0</v>
      </c>
      <c r="E306" s="57">
        <v>0</v>
      </c>
      <c r="F306" s="57">
        <v>0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</row>
    <row r="307" spans="1:11" s="69" customFormat="1" ht="45">
      <c r="A307" s="192"/>
      <c r="B307" s="157"/>
      <c r="C307" s="65" t="s">
        <v>81</v>
      </c>
      <c r="D307" s="57">
        <v>0</v>
      </c>
      <c r="E307" s="57">
        <v>0</v>
      </c>
      <c r="F307" s="57">
        <v>0</v>
      </c>
      <c r="G307" s="57">
        <v>0</v>
      </c>
      <c r="H307" s="57">
        <v>0</v>
      </c>
      <c r="I307" s="57">
        <v>0</v>
      </c>
      <c r="J307" s="57">
        <v>0</v>
      </c>
      <c r="K307" s="57">
        <v>0</v>
      </c>
    </row>
    <row r="308" spans="1:11" s="69" customFormat="1" ht="15">
      <c r="A308" s="192"/>
      <c r="B308" s="155" t="s">
        <v>85</v>
      </c>
      <c r="C308" s="64" t="s">
        <v>75</v>
      </c>
      <c r="D308" s="54">
        <f>D309+D311+D313+D314</f>
        <v>6258.2</v>
      </c>
      <c r="E308" s="54">
        <f>E309+E311+E313+E314</f>
        <v>6258.2</v>
      </c>
      <c r="F308" s="54">
        <f>F309+F311+F313+F314</f>
        <v>3258.2</v>
      </c>
      <c r="G308" s="54">
        <f>G309+G311+G313+G314</f>
        <v>195</v>
      </c>
      <c r="H308" s="54">
        <f>H309+H311+H313+H314</f>
        <v>195</v>
      </c>
      <c r="I308" s="55">
        <f>G308/D308*100</f>
        <v>3.115911923556294</v>
      </c>
      <c r="J308" s="55">
        <f>G308/E308*100</f>
        <v>3.115911923556294</v>
      </c>
      <c r="K308" s="55">
        <f>G308/F308*100</f>
        <v>5.984899637836842</v>
      </c>
    </row>
    <row r="309" spans="1:11" s="69" customFormat="1" ht="30">
      <c r="A309" s="192"/>
      <c r="B309" s="156"/>
      <c r="C309" s="65" t="s">
        <v>76</v>
      </c>
      <c r="D309" s="57">
        <f>D323+D330+D337</f>
        <v>6258.2</v>
      </c>
      <c r="E309" s="57">
        <f aca="true" t="shared" si="28" ref="E309:H311">E323+E330+E337</f>
        <v>6258.2</v>
      </c>
      <c r="F309" s="57">
        <f t="shared" si="28"/>
        <v>3258.2</v>
      </c>
      <c r="G309" s="57">
        <f t="shared" si="28"/>
        <v>195</v>
      </c>
      <c r="H309" s="57">
        <f t="shared" si="28"/>
        <v>195</v>
      </c>
      <c r="I309" s="62">
        <f>G309/D309*100</f>
        <v>3.115911923556294</v>
      </c>
      <c r="J309" s="62">
        <f>G309/E309*100</f>
        <v>3.115911923556294</v>
      </c>
      <c r="K309" s="62">
        <f>G309/F309*100</f>
        <v>5.984899637836842</v>
      </c>
    </row>
    <row r="310" spans="1:11" s="69" customFormat="1" ht="75">
      <c r="A310" s="192"/>
      <c r="B310" s="156"/>
      <c r="C310" s="66" t="s">
        <v>77</v>
      </c>
      <c r="D310" s="57">
        <f>D324+D331+D338</f>
        <v>0</v>
      </c>
      <c r="E310" s="57">
        <f t="shared" si="28"/>
        <v>0</v>
      </c>
      <c r="F310" s="57">
        <f t="shared" si="28"/>
        <v>0</v>
      </c>
      <c r="G310" s="57">
        <f t="shared" si="28"/>
        <v>0</v>
      </c>
      <c r="H310" s="57">
        <f t="shared" si="28"/>
        <v>0</v>
      </c>
      <c r="I310" s="57">
        <v>0</v>
      </c>
      <c r="J310" s="57">
        <v>0</v>
      </c>
      <c r="K310" s="57">
        <v>0</v>
      </c>
    </row>
    <row r="311" spans="1:11" s="69" customFormat="1" ht="45">
      <c r="A311" s="192"/>
      <c r="B311" s="156"/>
      <c r="C311" s="65" t="s">
        <v>78</v>
      </c>
      <c r="D311" s="57">
        <f>D325+D332+D339</f>
        <v>0</v>
      </c>
      <c r="E311" s="57">
        <f t="shared" si="28"/>
        <v>0</v>
      </c>
      <c r="F311" s="57">
        <f t="shared" si="28"/>
        <v>0</v>
      </c>
      <c r="G311" s="57">
        <f t="shared" si="28"/>
        <v>0</v>
      </c>
      <c r="H311" s="57">
        <f t="shared" si="28"/>
        <v>0</v>
      </c>
      <c r="I311" s="57">
        <v>0</v>
      </c>
      <c r="J311" s="57">
        <v>0</v>
      </c>
      <c r="K311" s="57">
        <v>0</v>
      </c>
    </row>
    <row r="312" spans="1:11" s="69" customFormat="1" ht="75">
      <c r="A312" s="192"/>
      <c r="B312" s="156"/>
      <c r="C312" s="66" t="s">
        <v>79</v>
      </c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  <c r="K312" s="57">
        <v>0</v>
      </c>
    </row>
    <row r="313" spans="1:11" s="69" customFormat="1" ht="45">
      <c r="A313" s="192"/>
      <c r="B313" s="156"/>
      <c r="C313" s="65" t="s">
        <v>80</v>
      </c>
      <c r="D313" s="57">
        <f>D327+D334+D341</f>
        <v>0</v>
      </c>
      <c r="E313" s="57">
        <f aca="true" t="shared" si="29" ref="E313:H314">E327+E334+E341</f>
        <v>0</v>
      </c>
      <c r="F313" s="57">
        <f t="shared" si="29"/>
        <v>0</v>
      </c>
      <c r="G313" s="57">
        <f t="shared" si="29"/>
        <v>0</v>
      </c>
      <c r="H313" s="57">
        <f t="shared" si="29"/>
        <v>0</v>
      </c>
      <c r="I313" s="57">
        <v>0</v>
      </c>
      <c r="J313" s="57">
        <v>0</v>
      </c>
      <c r="K313" s="57">
        <v>0</v>
      </c>
    </row>
    <row r="314" spans="1:11" s="69" customFormat="1" ht="45">
      <c r="A314" s="193"/>
      <c r="B314" s="157"/>
      <c r="C314" s="65" t="s">
        <v>81</v>
      </c>
      <c r="D314" s="57">
        <f>D328+D335+D342</f>
        <v>0</v>
      </c>
      <c r="E314" s="57">
        <f t="shared" si="29"/>
        <v>0</v>
      </c>
      <c r="F314" s="57">
        <f t="shared" si="29"/>
        <v>0</v>
      </c>
      <c r="G314" s="57">
        <f t="shared" si="29"/>
        <v>0</v>
      </c>
      <c r="H314" s="57">
        <f t="shared" si="29"/>
        <v>0</v>
      </c>
      <c r="I314" s="57">
        <v>0</v>
      </c>
      <c r="J314" s="57">
        <v>0</v>
      </c>
      <c r="K314" s="57">
        <v>0</v>
      </c>
    </row>
    <row r="315" spans="1:11" s="69" customFormat="1" ht="15">
      <c r="A315" s="175" t="s">
        <v>123</v>
      </c>
      <c r="B315" s="155" t="s">
        <v>124</v>
      </c>
      <c r="C315" s="64" t="s">
        <v>75</v>
      </c>
      <c r="D315" s="54">
        <f>D316</f>
        <v>1504.8</v>
      </c>
      <c r="E315" s="54">
        <f>E316+E318+E320+E321</f>
        <v>1504.8</v>
      </c>
      <c r="F315" s="54">
        <f>F316+F318+F320+F321</f>
        <v>1504.8</v>
      </c>
      <c r="G315" s="54">
        <f>G316+G318+G320+G321</f>
        <v>737.9</v>
      </c>
      <c r="H315" s="54">
        <f>H316+H318+H320+H321</f>
        <v>737.9</v>
      </c>
      <c r="I315" s="62">
        <f>G315/D315*100</f>
        <v>49.036416799574695</v>
      </c>
      <c r="J315" s="55">
        <f>G315/E315*100</f>
        <v>49.036416799574695</v>
      </c>
      <c r="K315" s="55">
        <f>G315/F315*100</f>
        <v>49.036416799574695</v>
      </c>
    </row>
    <row r="316" spans="1:11" s="69" customFormat="1" ht="30">
      <c r="A316" s="176"/>
      <c r="B316" s="156"/>
      <c r="C316" s="65" t="s">
        <v>76</v>
      </c>
      <c r="D316" s="57">
        <v>1504.8</v>
      </c>
      <c r="E316" s="57">
        <v>1504.8</v>
      </c>
      <c r="F316" s="57">
        <v>1504.8</v>
      </c>
      <c r="G316" s="57">
        <v>737.9</v>
      </c>
      <c r="H316" s="57">
        <v>737.9</v>
      </c>
      <c r="I316" s="62">
        <f>G316/D316*100</f>
        <v>49.036416799574695</v>
      </c>
      <c r="J316" s="62">
        <f>G316/E316*100</f>
        <v>49.036416799574695</v>
      </c>
      <c r="K316" s="62">
        <f>G316/F316*100</f>
        <v>49.036416799574695</v>
      </c>
    </row>
    <row r="317" spans="1:11" s="69" customFormat="1" ht="75">
      <c r="A317" s="176"/>
      <c r="B317" s="156"/>
      <c r="C317" s="66" t="s">
        <v>77</v>
      </c>
      <c r="D317" s="57">
        <v>0</v>
      </c>
      <c r="E317" s="57">
        <v>0</v>
      </c>
      <c r="F317" s="57">
        <v>0</v>
      </c>
      <c r="G317" s="57">
        <v>0</v>
      </c>
      <c r="H317" s="57">
        <v>0</v>
      </c>
      <c r="I317" s="57">
        <v>0</v>
      </c>
      <c r="J317" s="57">
        <v>0</v>
      </c>
      <c r="K317" s="57">
        <v>0</v>
      </c>
    </row>
    <row r="318" spans="1:11" s="69" customFormat="1" ht="45">
      <c r="A318" s="176"/>
      <c r="B318" s="156"/>
      <c r="C318" s="65" t="s">
        <v>78</v>
      </c>
      <c r="D318" s="57">
        <v>0</v>
      </c>
      <c r="E318" s="57">
        <v>0</v>
      </c>
      <c r="F318" s="57">
        <v>0</v>
      </c>
      <c r="G318" s="57">
        <v>0</v>
      </c>
      <c r="H318" s="57">
        <v>0</v>
      </c>
      <c r="I318" s="57">
        <v>0</v>
      </c>
      <c r="J318" s="57">
        <v>0</v>
      </c>
      <c r="K318" s="57">
        <v>0</v>
      </c>
    </row>
    <row r="319" spans="1:11" s="69" customFormat="1" ht="75">
      <c r="A319" s="176"/>
      <c r="B319" s="156"/>
      <c r="C319" s="66" t="s">
        <v>79</v>
      </c>
      <c r="D319" s="57">
        <v>0</v>
      </c>
      <c r="E319" s="57">
        <v>0</v>
      </c>
      <c r="F319" s="57">
        <v>0</v>
      </c>
      <c r="G319" s="57">
        <v>0</v>
      </c>
      <c r="H319" s="57">
        <v>0</v>
      </c>
      <c r="I319" s="57">
        <v>0</v>
      </c>
      <c r="J319" s="57">
        <v>0</v>
      </c>
      <c r="K319" s="57">
        <v>0</v>
      </c>
    </row>
    <row r="320" spans="1:11" s="69" customFormat="1" ht="45">
      <c r="A320" s="176"/>
      <c r="B320" s="156"/>
      <c r="C320" s="65" t="s">
        <v>80</v>
      </c>
      <c r="D320" s="57">
        <v>0</v>
      </c>
      <c r="E320" s="57">
        <v>0</v>
      </c>
      <c r="F320" s="57">
        <v>0</v>
      </c>
      <c r="G320" s="57">
        <v>0</v>
      </c>
      <c r="H320" s="57">
        <v>0</v>
      </c>
      <c r="I320" s="57">
        <v>0</v>
      </c>
      <c r="J320" s="57">
        <v>0</v>
      </c>
      <c r="K320" s="57">
        <v>0</v>
      </c>
    </row>
    <row r="321" spans="1:11" s="69" customFormat="1" ht="45">
      <c r="A321" s="176"/>
      <c r="B321" s="157"/>
      <c r="C321" s="65" t="s">
        <v>81</v>
      </c>
      <c r="D321" s="57">
        <v>0</v>
      </c>
      <c r="E321" s="57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57">
        <v>0</v>
      </c>
    </row>
    <row r="322" spans="1:11" s="69" customFormat="1" ht="15">
      <c r="A322" s="176"/>
      <c r="B322" s="155" t="s">
        <v>85</v>
      </c>
      <c r="C322" s="65" t="s">
        <v>75</v>
      </c>
      <c r="D322" s="57">
        <f aca="true" t="shared" si="30" ref="D322:K322">D323+D325+D327+D328</f>
        <v>0</v>
      </c>
      <c r="E322" s="57">
        <f t="shared" si="30"/>
        <v>0</v>
      </c>
      <c r="F322" s="57">
        <f t="shared" si="30"/>
        <v>0</v>
      </c>
      <c r="G322" s="57">
        <f t="shared" si="30"/>
        <v>0</v>
      </c>
      <c r="H322" s="57">
        <f t="shared" si="30"/>
        <v>0</v>
      </c>
      <c r="I322" s="57">
        <f t="shared" si="30"/>
        <v>0</v>
      </c>
      <c r="J322" s="57">
        <f t="shared" si="30"/>
        <v>0</v>
      </c>
      <c r="K322" s="57">
        <f t="shared" si="30"/>
        <v>0</v>
      </c>
    </row>
    <row r="323" spans="1:11" s="69" customFormat="1" ht="30">
      <c r="A323" s="176"/>
      <c r="B323" s="156"/>
      <c r="C323" s="65" t="s">
        <v>76</v>
      </c>
      <c r="D323" s="57">
        <v>0</v>
      </c>
      <c r="E323" s="57">
        <v>0</v>
      </c>
      <c r="F323" s="57">
        <v>0</v>
      </c>
      <c r="G323" s="57">
        <v>0</v>
      </c>
      <c r="H323" s="57">
        <v>0</v>
      </c>
      <c r="I323" s="57">
        <v>0</v>
      </c>
      <c r="J323" s="57">
        <v>0</v>
      </c>
      <c r="K323" s="57">
        <v>0</v>
      </c>
    </row>
    <row r="324" spans="1:11" s="69" customFormat="1" ht="75">
      <c r="A324" s="176"/>
      <c r="B324" s="156"/>
      <c r="C324" s="66" t="s">
        <v>77</v>
      </c>
      <c r="D324" s="57">
        <v>0</v>
      </c>
      <c r="E324" s="57">
        <v>0</v>
      </c>
      <c r="F324" s="57">
        <v>0</v>
      </c>
      <c r="G324" s="57">
        <v>0</v>
      </c>
      <c r="H324" s="57">
        <v>0</v>
      </c>
      <c r="I324" s="57">
        <v>0</v>
      </c>
      <c r="J324" s="57">
        <v>0</v>
      </c>
      <c r="K324" s="57">
        <v>0</v>
      </c>
    </row>
    <row r="325" spans="1:11" s="69" customFormat="1" ht="45">
      <c r="A325" s="176"/>
      <c r="B325" s="156"/>
      <c r="C325" s="65" t="s">
        <v>78</v>
      </c>
      <c r="D325" s="57">
        <v>0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0</v>
      </c>
      <c r="K325" s="57">
        <v>0</v>
      </c>
    </row>
    <row r="326" spans="1:11" s="69" customFormat="1" ht="75">
      <c r="A326" s="176"/>
      <c r="B326" s="156"/>
      <c r="C326" s="66" t="s">
        <v>79</v>
      </c>
      <c r="D326" s="57">
        <v>0</v>
      </c>
      <c r="E326" s="57">
        <v>0</v>
      </c>
      <c r="F326" s="57">
        <v>0</v>
      </c>
      <c r="G326" s="57">
        <v>0</v>
      </c>
      <c r="H326" s="57">
        <v>0</v>
      </c>
      <c r="I326" s="57">
        <v>0</v>
      </c>
      <c r="J326" s="57">
        <v>0</v>
      </c>
      <c r="K326" s="57">
        <v>0</v>
      </c>
    </row>
    <row r="327" spans="1:11" s="69" customFormat="1" ht="45">
      <c r="A327" s="176"/>
      <c r="B327" s="156"/>
      <c r="C327" s="65" t="s">
        <v>80</v>
      </c>
      <c r="D327" s="57">
        <v>0</v>
      </c>
      <c r="E327" s="57">
        <v>0</v>
      </c>
      <c r="F327" s="57">
        <v>0</v>
      </c>
      <c r="G327" s="57">
        <v>0</v>
      </c>
      <c r="H327" s="57">
        <v>0</v>
      </c>
      <c r="I327" s="57">
        <v>0</v>
      </c>
      <c r="J327" s="57">
        <v>0</v>
      </c>
      <c r="K327" s="57">
        <v>0</v>
      </c>
    </row>
    <row r="328" spans="1:11" s="69" customFormat="1" ht="45">
      <c r="A328" s="177"/>
      <c r="B328" s="157"/>
      <c r="C328" s="65" t="s">
        <v>81</v>
      </c>
      <c r="D328" s="57">
        <v>0</v>
      </c>
      <c r="E328" s="57">
        <v>0</v>
      </c>
      <c r="F328" s="57">
        <v>0</v>
      </c>
      <c r="G328" s="57">
        <v>0</v>
      </c>
      <c r="H328" s="57">
        <v>0</v>
      </c>
      <c r="I328" s="57">
        <v>0</v>
      </c>
      <c r="J328" s="57">
        <v>0</v>
      </c>
      <c r="K328" s="57">
        <v>0</v>
      </c>
    </row>
    <row r="329" spans="1:11" s="69" customFormat="1" ht="15">
      <c r="A329" s="175" t="s">
        <v>125</v>
      </c>
      <c r="B329" s="155" t="s">
        <v>85</v>
      </c>
      <c r="C329" s="64" t="s">
        <v>75</v>
      </c>
      <c r="D329" s="54">
        <f>D330+D332+D334+D335</f>
        <v>3258.2</v>
      </c>
      <c r="E329" s="54">
        <f>E330+E332+E334+E335</f>
        <v>3258.2</v>
      </c>
      <c r="F329" s="54">
        <f>F330+F332+F334+F335</f>
        <v>3258.2</v>
      </c>
      <c r="G329" s="54">
        <f>G330+G332+G334+G335</f>
        <v>195</v>
      </c>
      <c r="H329" s="54">
        <f>H330+H332+H334+H335</f>
        <v>195</v>
      </c>
      <c r="I329" s="55">
        <f>G329/D329*100</f>
        <v>5.984899637836842</v>
      </c>
      <c r="J329" s="55">
        <f>G329/E329*100</f>
        <v>5.984899637836842</v>
      </c>
      <c r="K329" s="55">
        <f>G329/F329*100</f>
        <v>5.984899637836842</v>
      </c>
    </row>
    <row r="330" spans="1:11" ht="30">
      <c r="A330" s="176"/>
      <c r="B330" s="156"/>
      <c r="C330" s="65" t="s">
        <v>76</v>
      </c>
      <c r="D330" s="57">
        <v>3258.2</v>
      </c>
      <c r="E330" s="57">
        <v>3258.2</v>
      </c>
      <c r="F330" s="57">
        <v>3258.2</v>
      </c>
      <c r="G330" s="57">
        <v>195</v>
      </c>
      <c r="H330" s="57">
        <v>195</v>
      </c>
      <c r="I330" s="62">
        <f>G330/D330*100</f>
        <v>5.984899637836842</v>
      </c>
      <c r="J330" s="62">
        <f>G330/E330*100</f>
        <v>5.984899637836842</v>
      </c>
      <c r="K330" s="62">
        <f>G330/F330*100</f>
        <v>5.984899637836842</v>
      </c>
    </row>
    <row r="331" spans="1:11" ht="75">
      <c r="A331" s="176"/>
      <c r="B331" s="156"/>
      <c r="C331" s="66" t="s">
        <v>77</v>
      </c>
      <c r="D331" s="57">
        <v>0</v>
      </c>
      <c r="E331" s="57">
        <v>0</v>
      </c>
      <c r="F331" s="57">
        <v>0</v>
      </c>
      <c r="G331" s="57">
        <v>0</v>
      </c>
      <c r="H331" s="57">
        <v>0</v>
      </c>
      <c r="I331" s="57">
        <v>0</v>
      </c>
      <c r="J331" s="57">
        <v>0</v>
      </c>
      <c r="K331" s="57">
        <v>0</v>
      </c>
    </row>
    <row r="332" spans="1:11" ht="45">
      <c r="A332" s="176"/>
      <c r="B332" s="156"/>
      <c r="C332" s="65" t="s">
        <v>78</v>
      </c>
      <c r="D332" s="57">
        <v>0</v>
      </c>
      <c r="E332" s="57">
        <v>0</v>
      </c>
      <c r="F332" s="57">
        <v>0</v>
      </c>
      <c r="G332" s="57">
        <v>0</v>
      </c>
      <c r="H332" s="57">
        <v>0</v>
      </c>
      <c r="I332" s="57">
        <v>0</v>
      </c>
      <c r="J332" s="57">
        <v>0</v>
      </c>
      <c r="K332" s="57">
        <v>0</v>
      </c>
    </row>
    <row r="333" spans="1:11" ht="75">
      <c r="A333" s="176"/>
      <c r="B333" s="156"/>
      <c r="C333" s="66" t="s">
        <v>79</v>
      </c>
      <c r="D333" s="57">
        <v>0</v>
      </c>
      <c r="E333" s="57">
        <v>0</v>
      </c>
      <c r="F333" s="57">
        <v>0</v>
      </c>
      <c r="G333" s="57">
        <v>0</v>
      </c>
      <c r="H333" s="57">
        <v>0</v>
      </c>
      <c r="I333" s="57">
        <v>0</v>
      </c>
      <c r="J333" s="57">
        <v>0</v>
      </c>
      <c r="K333" s="57">
        <v>0</v>
      </c>
    </row>
    <row r="334" spans="1:11" ht="45">
      <c r="A334" s="176"/>
      <c r="B334" s="156"/>
      <c r="C334" s="65" t="s">
        <v>80</v>
      </c>
      <c r="D334" s="57">
        <v>0</v>
      </c>
      <c r="E334" s="57">
        <v>0</v>
      </c>
      <c r="F334" s="57">
        <v>0</v>
      </c>
      <c r="G334" s="57">
        <v>0</v>
      </c>
      <c r="H334" s="57">
        <v>0</v>
      </c>
      <c r="I334" s="57">
        <v>0</v>
      </c>
      <c r="J334" s="57">
        <v>0</v>
      </c>
      <c r="K334" s="57">
        <v>0</v>
      </c>
    </row>
    <row r="335" spans="1:11" ht="45">
      <c r="A335" s="177"/>
      <c r="B335" s="157"/>
      <c r="C335" s="65" t="s">
        <v>81</v>
      </c>
      <c r="D335" s="57">
        <v>0</v>
      </c>
      <c r="E335" s="57">
        <v>0</v>
      </c>
      <c r="F335" s="57">
        <v>0</v>
      </c>
      <c r="G335" s="57">
        <v>0</v>
      </c>
      <c r="H335" s="57">
        <v>0</v>
      </c>
      <c r="I335" s="57">
        <v>0</v>
      </c>
      <c r="J335" s="57">
        <v>0</v>
      </c>
      <c r="K335" s="57">
        <v>0</v>
      </c>
    </row>
    <row r="336" spans="1:11" ht="15">
      <c r="A336" s="175" t="s">
        <v>126</v>
      </c>
      <c r="B336" s="155" t="s">
        <v>85</v>
      </c>
      <c r="C336" s="65" t="s">
        <v>75</v>
      </c>
      <c r="D336" s="57">
        <f>D337+D339+D341+D342</f>
        <v>3000</v>
      </c>
      <c r="E336" s="57">
        <f>E337+E339+E341+E342</f>
        <v>3000</v>
      </c>
      <c r="F336" s="57">
        <f>F337+F339+F341+F342</f>
        <v>0</v>
      </c>
      <c r="G336" s="57">
        <f>G337+G339+G341+G342</f>
        <v>0</v>
      </c>
      <c r="H336" s="57">
        <f>H337+H339+H341+H342</f>
        <v>0</v>
      </c>
      <c r="I336" s="55">
        <f>G336/D336*100</f>
        <v>0</v>
      </c>
      <c r="J336" s="55">
        <f>G336/E336*100</f>
        <v>0</v>
      </c>
      <c r="K336" s="55" t="e">
        <f>G336/F336*100</f>
        <v>#DIV/0!</v>
      </c>
    </row>
    <row r="337" spans="1:11" ht="30">
      <c r="A337" s="176"/>
      <c r="B337" s="156"/>
      <c r="C337" s="65" t="s">
        <v>76</v>
      </c>
      <c r="D337" s="57">
        <v>3000</v>
      </c>
      <c r="E337" s="57">
        <v>3000</v>
      </c>
      <c r="F337" s="57">
        <v>0</v>
      </c>
      <c r="G337" s="57">
        <v>0</v>
      </c>
      <c r="H337" s="57">
        <v>0</v>
      </c>
      <c r="I337" s="62">
        <f>G337/D337*100</f>
        <v>0</v>
      </c>
      <c r="J337" s="62">
        <f>G337/E337*100</f>
        <v>0</v>
      </c>
      <c r="K337" s="62" t="e">
        <f>G337/F337*100</f>
        <v>#DIV/0!</v>
      </c>
    </row>
    <row r="338" spans="1:11" ht="75">
      <c r="A338" s="176"/>
      <c r="B338" s="156"/>
      <c r="C338" s="66" t="s">
        <v>77</v>
      </c>
      <c r="D338" s="57">
        <v>0</v>
      </c>
      <c r="E338" s="57">
        <v>0</v>
      </c>
      <c r="F338" s="57">
        <v>0</v>
      </c>
      <c r="G338" s="57">
        <v>0</v>
      </c>
      <c r="H338" s="57">
        <v>0</v>
      </c>
      <c r="I338" s="57">
        <v>0</v>
      </c>
      <c r="J338" s="57">
        <v>0</v>
      </c>
      <c r="K338" s="57">
        <v>0</v>
      </c>
    </row>
    <row r="339" spans="1:11" ht="45">
      <c r="A339" s="176"/>
      <c r="B339" s="156"/>
      <c r="C339" s="65" t="s">
        <v>78</v>
      </c>
      <c r="D339" s="57">
        <v>0</v>
      </c>
      <c r="E339" s="57">
        <v>0</v>
      </c>
      <c r="F339" s="57">
        <v>0</v>
      </c>
      <c r="G339" s="57">
        <v>0</v>
      </c>
      <c r="H339" s="57">
        <v>0</v>
      </c>
      <c r="I339" s="57">
        <v>0</v>
      </c>
      <c r="J339" s="57">
        <v>0</v>
      </c>
      <c r="K339" s="57">
        <v>0</v>
      </c>
    </row>
    <row r="340" spans="1:11" ht="75">
      <c r="A340" s="176"/>
      <c r="B340" s="156"/>
      <c r="C340" s="66" t="s">
        <v>79</v>
      </c>
      <c r="D340" s="57">
        <v>0</v>
      </c>
      <c r="E340" s="57">
        <v>0</v>
      </c>
      <c r="F340" s="57">
        <v>0</v>
      </c>
      <c r="G340" s="57">
        <v>0</v>
      </c>
      <c r="H340" s="57">
        <v>0</v>
      </c>
      <c r="I340" s="57">
        <v>0</v>
      </c>
      <c r="J340" s="57">
        <v>0</v>
      </c>
      <c r="K340" s="57">
        <v>0</v>
      </c>
    </row>
    <row r="341" spans="1:11" ht="45">
      <c r="A341" s="176"/>
      <c r="B341" s="156"/>
      <c r="C341" s="65" t="s">
        <v>80</v>
      </c>
      <c r="D341" s="57">
        <v>0</v>
      </c>
      <c r="E341" s="57">
        <v>0</v>
      </c>
      <c r="F341" s="57">
        <v>0</v>
      </c>
      <c r="G341" s="57">
        <v>0</v>
      </c>
      <c r="H341" s="57">
        <v>0</v>
      </c>
      <c r="I341" s="57">
        <v>0</v>
      </c>
      <c r="J341" s="57">
        <v>0</v>
      </c>
      <c r="K341" s="57">
        <v>0</v>
      </c>
    </row>
    <row r="342" spans="1:11" ht="45">
      <c r="A342" s="177"/>
      <c r="B342" s="157"/>
      <c r="C342" s="65" t="s">
        <v>81</v>
      </c>
      <c r="D342" s="57">
        <v>0</v>
      </c>
      <c r="E342" s="57">
        <v>0</v>
      </c>
      <c r="F342" s="57">
        <v>0</v>
      </c>
      <c r="G342" s="57">
        <v>0</v>
      </c>
      <c r="H342" s="57">
        <v>0</v>
      </c>
      <c r="I342" s="57">
        <v>0</v>
      </c>
      <c r="J342" s="57">
        <v>0</v>
      </c>
      <c r="K342" s="57">
        <v>0</v>
      </c>
    </row>
    <row r="343" spans="1:11" ht="15">
      <c r="A343" s="181" t="s">
        <v>127</v>
      </c>
      <c r="B343" s="155" t="s">
        <v>128</v>
      </c>
      <c r="C343" s="64" t="s">
        <v>75</v>
      </c>
      <c r="D343" s="54">
        <f>D344+D346+D348+D349</f>
        <v>960</v>
      </c>
      <c r="E343" s="54">
        <f>E344+E346+E348+E349</f>
        <v>354.4</v>
      </c>
      <c r="F343" s="54">
        <f>F344+F346+F348+F349</f>
        <v>354.4</v>
      </c>
      <c r="G343" s="54">
        <f>G344+G346+G348+G349</f>
        <v>100</v>
      </c>
      <c r="H343" s="54">
        <f>H344+H346+H348+H349</f>
        <v>100</v>
      </c>
      <c r="I343" s="55">
        <f>G343/D343*100</f>
        <v>10.416666666666668</v>
      </c>
      <c r="J343" s="55">
        <f>G343/E343*100</f>
        <v>28.216704288939056</v>
      </c>
      <c r="K343" s="55">
        <f>G343/F343*100</f>
        <v>28.216704288939056</v>
      </c>
    </row>
    <row r="344" spans="1:11" ht="30">
      <c r="A344" s="182"/>
      <c r="B344" s="156"/>
      <c r="C344" s="65" t="s">
        <v>76</v>
      </c>
      <c r="D344" s="57">
        <v>960</v>
      </c>
      <c r="E344" s="57">
        <f>960-605.6</f>
        <v>354.4</v>
      </c>
      <c r="F344" s="57">
        <f>960-605.6</f>
        <v>354.4</v>
      </c>
      <c r="G344" s="57">
        <v>100</v>
      </c>
      <c r="H344" s="57">
        <v>100</v>
      </c>
      <c r="I344" s="62">
        <f>G344/D344*100</f>
        <v>10.416666666666668</v>
      </c>
      <c r="J344" s="62">
        <f>G344/E344*100</f>
        <v>28.216704288939056</v>
      </c>
      <c r="K344" s="62">
        <f>G344/F344*100</f>
        <v>28.216704288939056</v>
      </c>
    </row>
    <row r="345" spans="1:11" ht="75">
      <c r="A345" s="182"/>
      <c r="B345" s="156"/>
      <c r="C345" s="66" t="s">
        <v>77</v>
      </c>
      <c r="D345" s="57">
        <v>0</v>
      </c>
      <c r="E345" s="57">
        <v>0</v>
      </c>
      <c r="F345" s="57">
        <v>0</v>
      </c>
      <c r="G345" s="57">
        <v>0</v>
      </c>
      <c r="H345" s="57">
        <v>0</v>
      </c>
      <c r="I345" s="57">
        <v>0</v>
      </c>
      <c r="J345" s="57">
        <v>0</v>
      </c>
      <c r="K345" s="57">
        <v>0</v>
      </c>
    </row>
    <row r="346" spans="1:11" ht="45">
      <c r="A346" s="182"/>
      <c r="B346" s="156"/>
      <c r="C346" s="65" t="s">
        <v>78</v>
      </c>
      <c r="D346" s="57">
        <v>0</v>
      </c>
      <c r="E346" s="57">
        <v>0</v>
      </c>
      <c r="F346" s="57">
        <v>0</v>
      </c>
      <c r="G346" s="57">
        <v>0</v>
      </c>
      <c r="H346" s="57">
        <v>0</v>
      </c>
      <c r="I346" s="57">
        <v>0</v>
      </c>
      <c r="J346" s="57">
        <v>0</v>
      </c>
      <c r="K346" s="57">
        <v>0</v>
      </c>
    </row>
    <row r="347" spans="1:11" ht="75">
      <c r="A347" s="182"/>
      <c r="B347" s="156"/>
      <c r="C347" s="66" t="s">
        <v>79</v>
      </c>
      <c r="D347" s="57">
        <v>0</v>
      </c>
      <c r="E347" s="57">
        <v>0</v>
      </c>
      <c r="F347" s="57">
        <v>0</v>
      </c>
      <c r="G347" s="57">
        <v>0</v>
      </c>
      <c r="H347" s="57">
        <v>0</v>
      </c>
      <c r="I347" s="57">
        <v>0</v>
      </c>
      <c r="J347" s="57">
        <v>0</v>
      </c>
      <c r="K347" s="57">
        <v>0</v>
      </c>
    </row>
    <row r="348" spans="1:11" ht="45">
      <c r="A348" s="182"/>
      <c r="B348" s="156"/>
      <c r="C348" s="65" t="s">
        <v>80</v>
      </c>
      <c r="D348" s="57">
        <v>0</v>
      </c>
      <c r="E348" s="57">
        <v>0</v>
      </c>
      <c r="F348" s="57">
        <v>0</v>
      </c>
      <c r="G348" s="57">
        <v>0</v>
      </c>
      <c r="H348" s="57">
        <v>0</v>
      </c>
      <c r="I348" s="57">
        <v>0</v>
      </c>
      <c r="J348" s="57">
        <v>0</v>
      </c>
      <c r="K348" s="57">
        <v>0</v>
      </c>
    </row>
    <row r="349" spans="1:11" ht="45">
      <c r="A349" s="183"/>
      <c r="B349" s="157"/>
      <c r="C349" s="65" t="s">
        <v>81</v>
      </c>
      <c r="D349" s="57">
        <v>0</v>
      </c>
      <c r="E349" s="57">
        <v>0</v>
      </c>
      <c r="F349" s="57">
        <v>0</v>
      </c>
      <c r="G349" s="57">
        <v>0</v>
      </c>
      <c r="H349" s="57">
        <v>0</v>
      </c>
      <c r="I349" s="57">
        <v>0</v>
      </c>
      <c r="J349" s="57">
        <v>0</v>
      </c>
      <c r="K349" s="57">
        <v>0</v>
      </c>
    </row>
    <row r="350" spans="1:11" ht="15">
      <c r="A350" s="181" t="s">
        <v>129</v>
      </c>
      <c r="B350" s="155" t="s">
        <v>124</v>
      </c>
      <c r="C350" s="64" t="s">
        <v>75</v>
      </c>
      <c r="D350" s="54">
        <f>D351+D353+D355+D356</f>
        <v>690</v>
      </c>
      <c r="E350" s="54">
        <f>E351+E353+E355+E356</f>
        <v>690</v>
      </c>
      <c r="F350" s="54">
        <f>F351+F353+F355+F356</f>
        <v>690</v>
      </c>
      <c r="G350" s="54">
        <f>G351+G353+G355+G356</f>
        <v>150</v>
      </c>
      <c r="H350" s="54">
        <f>H351+H353+H355+H356</f>
        <v>150</v>
      </c>
      <c r="I350" s="55">
        <f>G350/D350*100</f>
        <v>21.73913043478261</v>
      </c>
      <c r="J350" s="55">
        <f>G350/E350*100</f>
        <v>21.73913043478261</v>
      </c>
      <c r="K350" s="55">
        <f>G350/F350*100</f>
        <v>21.73913043478261</v>
      </c>
    </row>
    <row r="351" spans="1:11" ht="30">
      <c r="A351" s="182"/>
      <c r="B351" s="156"/>
      <c r="C351" s="65" t="s">
        <v>76</v>
      </c>
      <c r="D351" s="57">
        <v>690</v>
      </c>
      <c r="E351" s="57">
        <v>690</v>
      </c>
      <c r="F351" s="57">
        <v>690</v>
      </c>
      <c r="G351" s="57">
        <v>150</v>
      </c>
      <c r="H351" s="57">
        <v>150</v>
      </c>
      <c r="I351" s="62">
        <f>G351/D351*100</f>
        <v>21.73913043478261</v>
      </c>
      <c r="J351" s="62">
        <f>G351/E351*100</f>
        <v>21.73913043478261</v>
      </c>
      <c r="K351" s="62">
        <f>G351/F351*100</f>
        <v>21.73913043478261</v>
      </c>
    </row>
    <row r="352" spans="1:11" ht="75">
      <c r="A352" s="182"/>
      <c r="B352" s="156"/>
      <c r="C352" s="66" t="s">
        <v>77</v>
      </c>
      <c r="D352" s="57">
        <v>0</v>
      </c>
      <c r="E352" s="57">
        <v>0</v>
      </c>
      <c r="F352" s="57">
        <v>0</v>
      </c>
      <c r="G352" s="57">
        <v>0</v>
      </c>
      <c r="H352" s="57">
        <v>0</v>
      </c>
      <c r="I352" s="57">
        <v>0</v>
      </c>
      <c r="J352" s="57">
        <v>0</v>
      </c>
      <c r="K352" s="57">
        <v>0</v>
      </c>
    </row>
    <row r="353" spans="1:11" ht="45">
      <c r="A353" s="182"/>
      <c r="B353" s="156"/>
      <c r="C353" s="65" t="s">
        <v>78</v>
      </c>
      <c r="D353" s="57">
        <v>0</v>
      </c>
      <c r="E353" s="57">
        <v>0</v>
      </c>
      <c r="F353" s="57">
        <v>0</v>
      </c>
      <c r="G353" s="57">
        <v>0</v>
      </c>
      <c r="H353" s="57">
        <v>0</v>
      </c>
      <c r="I353" s="57">
        <v>0</v>
      </c>
      <c r="J353" s="57">
        <v>0</v>
      </c>
      <c r="K353" s="57">
        <v>0</v>
      </c>
    </row>
    <row r="354" spans="1:11" ht="75">
      <c r="A354" s="182"/>
      <c r="B354" s="156"/>
      <c r="C354" s="66" t="s">
        <v>79</v>
      </c>
      <c r="D354" s="57">
        <v>0</v>
      </c>
      <c r="E354" s="57">
        <v>0</v>
      </c>
      <c r="F354" s="57">
        <v>0</v>
      </c>
      <c r="G354" s="57">
        <v>0</v>
      </c>
      <c r="H354" s="57">
        <v>0</v>
      </c>
      <c r="I354" s="57">
        <v>0</v>
      </c>
      <c r="J354" s="57">
        <v>0</v>
      </c>
      <c r="K354" s="57">
        <v>0</v>
      </c>
    </row>
    <row r="355" spans="1:11" ht="45">
      <c r="A355" s="182"/>
      <c r="B355" s="156"/>
      <c r="C355" s="65" t="s">
        <v>80</v>
      </c>
      <c r="D355" s="57">
        <v>0</v>
      </c>
      <c r="E355" s="57">
        <v>0</v>
      </c>
      <c r="F355" s="57">
        <v>0</v>
      </c>
      <c r="G355" s="57">
        <v>0</v>
      </c>
      <c r="H355" s="57">
        <v>0</v>
      </c>
      <c r="I355" s="57">
        <v>0</v>
      </c>
      <c r="J355" s="57">
        <v>0</v>
      </c>
      <c r="K355" s="57">
        <v>0</v>
      </c>
    </row>
    <row r="356" spans="1:11" ht="45">
      <c r="A356" s="183"/>
      <c r="B356" s="157"/>
      <c r="C356" s="65" t="s">
        <v>81</v>
      </c>
      <c r="D356" s="57">
        <v>0</v>
      </c>
      <c r="E356" s="57">
        <v>0</v>
      </c>
      <c r="F356" s="57">
        <v>0</v>
      </c>
      <c r="G356" s="57">
        <v>0</v>
      </c>
      <c r="H356" s="57">
        <v>0</v>
      </c>
      <c r="I356" s="57">
        <v>0</v>
      </c>
      <c r="J356" s="57">
        <v>0</v>
      </c>
      <c r="K356" s="57">
        <v>0</v>
      </c>
    </row>
    <row r="357" spans="1:11" ht="15">
      <c r="A357" s="181" t="s">
        <v>130</v>
      </c>
      <c r="B357" s="155" t="s">
        <v>124</v>
      </c>
      <c r="C357" s="64" t="s">
        <v>75</v>
      </c>
      <c r="D357" s="54">
        <f>D358+D360+D362+D363</f>
        <v>0</v>
      </c>
      <c r="E357" s="54">
        <f>E358+E360+E362+E363</f>
        <v>0</v>
      </c>
      <c r="F357" s="54">
        <f>F358+F360+F362+F363</f>
        <v>0</v>
      </c>
      <c r="G357" s="54">
        <f>G358+G360+G362+G363</f>
        <v>0</v>
      </c>
      <c r="H357" s="54">
        <f>H358+H360+H362+H363</f>
        <v>0</v>
      </c>
      <c r="I357" s="55">
        <v>0</v>
      </c>
      <c r="J357" s="55">
        <v>0</v>
      </c>
      <c r="K357" s="55">
        <v>0</v>
      </c>
    </row>
    <row r="358" spans="1:11" ht="30">
      <c r="A358" s="182"/>
      <c r="B358" s="156"/>
      <c r="C358" s="65" t="s">
        <v>76</v>
      </c>
      <c r="D358" s="57">
        <v>0</v>
      </c>
      <c r="E358" s="57">
        <v>0</v>
      </c>
      <c r="F358" s="57">
        <v>0</v>
      </c>
      <c r="G358" s="57">
        <v>0</v>
      </c>
      <c r="H358" s="57">
        <v>0</v>
      </c>
      <c r="I358" s="55">
        <v>0</v>
      </c>
      <c r="J358" s="55">
        <v>0</v>
      </c>
      <c r="K358" s="55">
        <v>0</v>
      </c>
    </row>
    <row r="359" spans="1:11" ht="75">
      <c r="A359" s="182"/>
      <c r="B359" s="156"/>
      <c r="C359" s="66" t="s">
        <v>77</v>
      </c>
      <c r="D359" s="57">
        <v>0</v>
      </c>
      <c r="E359" s="57">
        <v>0</v>
      </c>
      <c r="F359" s="57">
        <v>0</v>
      </c>
      <c r="G359" s="57">
        <v>0</v>
      </c>
      <c r="H359" s="57">
        <v>0</v>
      </c>
      <c r="I359" s="57">
        <v>0</v>
      </c>
      <c r="J359" s="57">
        <v>0</v>
      </c>
      <c r="K359" s="57">
        <v>0</v>
      </c>
    </row>
    <row r="360" spans="1:11" ht="45">
      <c r="A360" s="182"/>
      <c r="B360" s="156"/>
      <c r="C360" s="65" t="s">
        <v>78</v>
      </c>
      <c r="D360" s="57">
        <v>0</v>
      </c>
      <c r="E360" s="57">
        <v>0</v>
      </c>
      <c r="F360" s="57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</row>
    <row r="361" spans="1:11" ht="75">
      <c r="A361" s="182"/>
      <c r="B361" s="156"/>
      <c r="C361" s="66" t="s">
        <v>79</v>
      </c>
      <c r="D361" s="57">
        <v>0</v>
      </c>
      <c r="E361" s="57">
        <v>0</v>
      </c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</row>
    <row r="362" spans="1:11" ht="45">
      <c r="A362" s="182"/>
      <c r="B362" s="156"/>
      <c r="C362" s="65" t="s">
        <v>80</v>
      </c>
      <c r="D362" s="57">
        <v>0</v>
      </c>
      <c r="E362" s="57">
        <v>0</v>
      </c>
      <c r="F362" s="57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v>0</v>
      </c>
    </row>
    <row r="363" spans="1:11" ht="45">
      <c r="A363" s="183"/>
      <c r="B363" s="157"/>
      <c r="C363" s="65" t="s">
        <v>81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57">
        <v>0</v>
      </c>
    </row>
    <row r="364" spans="1:11" ht="15">
      <c r="A364" s="194" t="s">
        <v>131</v>
      </c>
      <c r="B364" s="155" t="s">
        <v>128</v>
      </c>
      <c r="C364" s="64" t="s">
        <v>75</v>
      </c>
      <c r="D364" s="54">
        <f>D365+D367+D369+D370</f>
        <v>383917.1</v>
      </c>
      <c r="E364" s="54">
        <f>E365+E367+E369+E370</f>
        <v>383917.1</v>
      </c>
      <c r="F364" s="54">
        <f>F365+F367+F369+F370</f>
        <v>383917.1</v>
      </c>
      <c r="G364" s="54">
        <f>G365+G367+G369+G370</f>
        <v>219000</v>
      </c>
      <c r="H364" s="54">
        <f>H365+H367+H369+H370</f>
        <v>219000</v>
      </c>
      <c r="I364" s="55">
        <f>G364/D364*100</f>
        <v>57.043564873770926</v>
      </c>
      <c r="J364" s="55">
        <f>G364/E364*100</f>
        <v>57.043564873770926</v>
      </c>
      <c r="K364" s="55">
        <f>G364/F364*100</f>
        <v>57.043564873770926</v>
      </c>
    </row>
    <row r="365" spans="1:11" ht="30">
      <c r="A365" s="195"/>
      <c r="B365" s="156"/>
      <c r="C365" s="65" t="s">
        <v>76</v>
      </c>
      <c r="D365" s="57">
        <v>383917.1</v>
      </c>
      <c r="E365" s="57">
        <v>383917.1</v>
      </c>
      <c r="F365" s="57">
        <v>383917.1</v>
      </c>
      <c r="G365" s="57">
        <v>219000</v>
      </c>
      <c r="H365" s="57">
        <v>219000</v>
      </c>
      <c r="I365" s="62">
        <f>G365/D365*100</f>
        <v>57.043564873770926</v>
      </c>
      <c r="J365" s="62">
        <f>G365/E365*100</f>
        <v>57.043564873770926</v>
      </c>
      <c r="K365" s="62">
        <f>G365/F365*100</f>
        <v>57.043564873770926</v>
      </c>
    </row>
    <row r="366" spans="1:11" ht="75">
      <c r="A366" s="195"/>
      <c r="B366" s="156"/>
      <c r="C366" s="66" t="s">
        <v>77</v>
      </c>
      <c r="D366" s="57">
        <v>0</v>
      </c>
      <c r="E366" s="57">
        <v>0</v>
      </c>
      <c r="F366" s="57">
        <v>0</v>
      </c>
      <c r="G366" s="57">
        <v>0</v>
      </c>
      <c r="H366" s="57">
        <v>0</v>
      </c>
      <c r="I366" s="57">
        <v>0</v>
      </c>
      <c r="J366" s="57">
        <v>0</v>
      </c>
      <c r="K366" s="57">
        <v>0</v>
      </c>
    </row>
    <row r="367" spans="1:11" ht="45">
      <c r="A367" s="195"/>
      <c r="B367" s="156"/>
      <c r="C367" s="65" t="s">
        <v>78</v>
      </c>
      <c r="D367" s="57">
        <v>0</v>
      </c>
      <c r="E367" s="57">
        <v>0</v>
      </c>
      <c r="F367" s="57">
        <v>0</v>
      </c>
      <c r="G367" s="57">
        <v>0</v>
      </c>
      <c r="H367" s="57">
        <v>0</v>
      </c>
      <c r="I367" s="57">
        <v>0</v>
      </c>
      <c r="J367" s="57">
        <v>0</v>
      </c>
      <c r="K367" s="57">
        <v>0</v>
      </c>
    </row>
    <row r="368" spans="1:11" ht="75">
      <c r="A368" s="195"/>
      <c r="B368" s="156"/>
      <c r="C368" s="66" t="s">
        <v>79</v>
      </c>
      <c r="D368" s="57">
        <v>0</v>
      </c>
      <c r="E368" s="57">
        <v>0</v>
      </c>
      <c r="F368" s="57">
        <v>0</v>
      </c>
      <c r="G368" s="57">
        <v>0</v>
      </c>
      <c r="H368" s="57">
        <v>0</v>
      </c>
      <c r="I368" s="57">
        <v>0</v>
      </c>
      <c r="J368" s="57">
        <v>0</v>
      </c>
      <c r="K368" s="57">
        <v>0</v>
      </c>
    </row>
    <row r="369" spans="1:11" ht="45">
      <c r="A369" s="195"/>
      <c r="B369" s="156"/>
      <c r="C369" s="65" t="s">
        <v>80</v>
      </c>
      <c r="D369" s="57">
        <v>0</v>
      </c>
      <c r="E369" s="57">
        <v>0</v>
      </c>
      <c r="F369" s="57">
        <v>0</v>
      </c>
      <c r="G369" s="57">
        <v>0</v>
      </c>
      <c r="H369" s="57">
        <v>0</v>
      </c>
      <c r="I369" s="57">
        <v>0</v>
      </c>
      <c r="J369" s="57">
        <v>0</v>
      </c>
      <c r="K369" s="57">
        <v>0</v>
      </c>
    </row>
    <row r="370" spans="1:11" ht="45">
      <c r="A370" s="196"/>
      <c r="B370" s="157"/>
      <c r="C370" s="65" t="s">
        <v>81</v>
      </c>
      <c r="D370" s="57">
        <v>0</v>
      </c>
      <c r="E370" s="57">
        <v>0</v>
      </c>
      <c r="F370" s="57">
        <v>0</v>
      </c>
      <c r="G370" s="57">
        <v>0</v>
      </c>
      <c r="H370" s="57">
        <v>0</v>
      </c>
      <c r="I370" s="57">
        <v>0</v>
      </c>
      <c r="J370" s="57">
        <v>0</v>
      </c>
      <c r="K370" s="57">
        <v>0</v>
      </c>
    </row>
    <row r="371" spans="1:11" ht="15">
      <c r="A371" s="194" t="s">
        <v>132</v>
      </c>
      <c r="B371" s="155" t="s">
        <v>124</v>
      </c>
      <c r="C371" s="64" t="s">
        <v>75</v>
      </c>
      <c r="D371" s="54">
        <f>D372+D374+D376+D377</f>
        <v>0</v>
      </c>
      <c r="E371" s="54">
        <f>E372+E374</f>
        <v>0</v>
      </c>
      <c r="F371" s="54">
        <f>F372+F374+F376+F377</f>
        <v>0</v>
      </c>
      <c r="G371" s="54">
        <f>G372+G374+G376+G377</f>
        <v>0</v>
      </c>
      <c r="H371" s="54">
        <f>H372+H374+H376+H377</f>
        <v>0</v>
      </c>
      <c r="I371" s="55">
        <v>0</v>
      </c>
      <c r="J371" s="55">
        <v>0</v>
      </c>
      <c r="K371" s="55">
        <v>0</v>
      </c>
    </row>
    <row r="372" spans="1:11" ht="30">
      <c r="A372" s="195"/>
      <c r="B372" s="156"/>
      <c r="C372" s="65" t="s">
        <v>76</v>
      </c>
      <c r="D372" s="57">
        <v>0</v>
      </c>
      <c r="E372" s="57">
        <v>0</v>
      </c>
      <c r="F372" s="57">
        <v>0</v>
      </c>
      <c r="G372" s="57">
        <v>0</v>
      </c>
      <c r="H372" s="57">
        <v>0</v>
      </c>
      <c r="I372" s="55">
        <v>0</v>
      </c>
      <c r="J372" s="55">
        <v>0</v>
      </c>
      <c r="K372" s="55">
        <v>0</v>
      </c>
    </row>
    <row r="373" spans="1:11" ht="75">
      <c r="A373" s="195"/>
      <c r="B373" s="156"/>
      <c r="C373" s="66" t="s">
        <v>77</v>
      </c>
      <c r="D373" s="57">
        <v>0</v>
      </c>
      <c r="E373" s="57">
        <v>0</v>
      </c>
      <c r="F373" s="57">
        <v>0</v>
      </c>
      <c r="G373" s="57">
        <f>G372</f>
        <v>0</v>
      </c>
      <c r="H373" s="57">
        <f>H372</f>
        <v>0</v>
      </c>
      <c r="I373" s="55">
        <v>0</v>
      </c>
      <c r="J373" s="55">
        <v>0</v>
      </c>
      <c r="K373" s="55">
        <v>0</v>
      </c>
    </row>
    <row r="374" spans="1:11" ht="45">
      <c r="A374" s="195"/>
      <c r="B374" s="156"/>
      <c r="C374" s="65" t="s">
        <v>78</v>
      </c>
      <c r="D374" s="57">
        <v>0</v>
      </c>
      <c r="E374" s="57">
        <v>0</v>
      </c>
      <c r="F374" s="57">
        <v>0</v>
      </c>
      <c r="G374" s="57">
        <v>0</v>
      </c>
      <c r="H374" s="57">
        <v>0</v>
      </c>
      <c r="I374" s="55">
        <v>0</v>
      </c>
      <c r="J374" s="55">
        <v>0</v>
      </c>
      <c r="K374" s="55">
        <v>0</v>
      </c>
    </row>
    <row r="375" spans="1:11" ht="75">
      <c r="A375" s="195"/>
      <c r="B375" s="156"/>
      <c r="C375" s="66" t="s">
        <v>79</v>
      </c>
      <c r="D375" s="57">
        <v>0</v>
      </c>
      <c r="E375" s="57">
        <v>0</v>
      </c>
      <c r="F375" s="57">
        <v>0</v>
      </c>
      <c r="G375" s="57">
        <v>0</v>
      </c>
      <c r="H375" s="57">
        <f>H374</f>
        <v>0</v>
      </c>
      <c r="I375" s="55">
        <v>0</v>
      </c>
      <c r="J375" s="55">
        <v>0</v>
      </c>
      <c r="K375" s="55">
        <v>0</v>
      </c>
    </row>
    <row r="376" spans="1:11" ht="45">
      <c r="A376" s="195"/>
      <c r="B376" s="156"/>
      <c r="C376" s="65" t="s">
        <v>80</v>
      </c>
      <c r="D376" s="57">
        <v>0</v>
      </c>
      <c r="E376" s="57">
        <v>0</v>
      </c>
      <c r="F376" s="57">
        <v>0</v>
      </c>
      <c r="G376" s="57">
        <v>0</v>
      </c>
      <c r="H376" s="57">
        <v>0</v>
      </c>
      <c r="I376" s="57">
        <v>0</v>
      </c>
      <c r="J376" s="57">
        <v>0</v>
      </c>
      <c r="K376" s="57">
        <v>0</v>
      </c>
    </row>
    <row r="377" spans="1:11" ht="45">
      <c r="A377" s="195"/>
      <c r="B377" s="157"/>
      <c r="C377" s="65" t="s">
        <v>81</v>
      </c>
      <c r="D377" s="57">
        <v>0</v>
      </c>
      <c r="E377" s="57">
        <v>0</v>
      </c>
      <c r="F377" s="57">
        <v>0</v>
      </c>
      <c r="G377" s="57">
        <v>0</v>
      </c>
      <c r="H377" s="57">
        <v>0</v>
      </c>
      <c r="I377" s="57">
        <v>0</v>
      </c>
      <c r="J377" s="57">
        <v>0</v>
      </c>
      <c r="K377" s="57">
        <v>0</v>
      </c>
    </row>
    <row r="378" spans="1:11" ht="15">
      <c r="A378" s="195"/>
      <c r="B378" s="155" t="s">
        <v>85</v>
      </c>
      <c r="C378" s="65" t="s">
        <v>75</v>
      </c>
      <c r="D378" s="57">
        <f>D379+D381+D383+D384</f>
        <v>0</v>
      </c>
      <c r="E378" s="57">
        <f>E379+E381+E383+E384</f>
        <v>0</v>
      </c>
      <c r="F378" s="57">
        <f>F379+F381+F383+F384</f>
        <v>0</v>
      </c>
      <c r="G378" s="57">
        <f>G379+G381+G383+G384</f>
        <v>0</v>
      </c>
      <c r="H378" s="57">
        <f>H379+H381+H383+H384</f>
        <v>0</v>
      </c>
      <c r="I378" s="55" t="e">
        <f>G378/D378*100</f>
        <v>#DIV/0!</v>
      </c>
      <c r="J378" s="55" t="e">
        <f>G378/E378*100</f>
        <v>#DIV/0!</v>
      </c>
      <c r="K378" s="55" t="e">
        <f>G378/F378*100</f>
        <v>#DIV/0!</v>
      </c>
    </row>
    <row r="379" spans="1:11" ht="30">
      <c r="A379" s="195"/>
      <c r="B379" s="156"/>
      <c r="C379" s="65" t="s">
        <v>76</v>
      </c>
      <c r="D379" s="57">
        <v>0</v>
      </c>
      <c r="E379" s="57">
        <v>0</v>
      </c>
      <c r="F379" s="57">
        <v>0</v>
      </c>
      <c r="G379" s="57">
        <v>0</v>
      </c>
      <c r="H379" s="57">
        <v>0</v>
      </c>
      <c r="I379" s="62" t="e">
        <f>G379/D379*100</f>
        <v>#DIV/0!</v>
      </c>
      <c r="J379" s="62" t="e">
        <f>G379/E379*100</f>
        <v>#DIV/0!</v>
      </c>
      <c r="K379" s="62" t="e">
        <f>G379/F379*100</f>
        <v>#DIV/0!</v>
      </c>
    </row>
    <row r="380" spans="1:11" ht="75">
      <c r="A380" s="195"/>
      <c r="B380" s="156"/>
      <c r="C380" s="66" t="s">
        <v>77</v>
      </c>
      <c r="D380" s="57">
        <f>D379</f>
        <v>0</v>
      </c>
      <c r="E380" s="57">
        <f>E379</f>
        <v>0</v>
      </c>
      <c r="F380" s="57">
        <f>F379</f>
        <v>0</v>
      </c>
      <c r="G380" s="57">
        <f>G379</f>
        <v>0</v>
      </c>
      <c r="H380" s="57">
        <f>H379</f>
        <v>0</v>
      </c>
      <c r="I380" s="62" t="e">
        <f>G380/D380*100</f>
        <v>#DIV/0!</v>
      </c>
      <c r="J380" s="62" t="e">
        <f>G380/E380*100</f>
        <v>#DIV/0!</v>
      </c>
      <c r="K380" s="62">
        <v>0</v>
      </c>
    </row>
    <row r="381" spans="1:11" ht="45">
      <c r="A381" s="195"/>
      <c r="B381" s="156"/>
      <c r="C381" s="65" t="s">
        <v>78</v>
      </c>
      <c r="D381" s="57">
        <v>0</v>
      </c>
      <c r="E381" s="57">
        <v>0</v>
      </c>
      <c r="F381" s="57">
        <v>0</v>
      </c>
      <c r="G381" s="57">
        <v>0</v>
      </c>
      <c r="H381" s="57">
        <v>0</v>
      </c>
      <c r="I381" s="55" t="e">
        <f>G381/D381*100</f>
        <v>#DIV/0!</v>
      </c>
      <c r="J381" s="55" t="e">
        <f>G381/E381*100</f>
        <v>#DIV/0!</v>
      </c>
      <c r="K381" s="55" t="e">
        <f>G381/F381*100</f>
        <v>#DIV/0!</v>
      </c>
    </row>
    <row r="382" spans="1:11" ht="75">
      <c r="A382" s="195"/>
      <c r="B382" s="156"/>
      <c r="C382" s="66" t="s">
        <v>79</v>
      </c>
      <c r="D382" s="57">
        <f>D381</f>
        <v>0</v>
      </c>
      <c r="E382" s="57">
        <f>E381</f>
        <v>0</v>
      </c>
      <c r="F382" s="57">
        <f>F381</f>
        <v>0</v>
      </c>
      <c r="G382" s="57">
        <f>G381</f>
        <v>0</v>
      </c>
      <c r="H382" s="57">
        <f>H381</f>
        <v>0</v>
      </c>
      <c r="I382" s="55" t="e">
        <f>G382/D382*100</f>
        <v>#DIV/0!</v>
      </c>
      <c r="J382" s="55" t="e">
        <f>G382/E382*100</f>
        <v>#DIV/0!</v>
      </c>
      <c r="K382" s="55" t="e">
        <f>G382/F382*100</f>
        <v>#DIV/0!</v>
      </c>
    </row>
    <row r="383" spans="1:11" ht="45">
      <c r="A383" s="195"/>
      <c r="B383" s="156"/>
      <c r="C383" s="65" t="s">
        <v>80</v>
      </c>
      <c r="D383" s="57">
        <v>0</v>
      </c>
      <c r="E383" s="57">
        <v>0</v>
      </c>
      <c r="F383" s="57">
        <v>0</v>
      </c>
      <c r="G383" s="57">
        <v>0</v>
      </c>
      <c r="H383" s="57">
        <v>0</v>
      </c>
      <c r="I383" s="57">
        <v>0</v>
      </c>
      <c r="J383" s="57">
        <v>0</v>
      </c>
      <c r="K383" s="57">
        <v>0</v>
      </c>
    </row>
    <row r="384" spans="1:11" ht="45">
      <c r="A384" s="196"/>
      <c r="B384" s="157"/>
      <c r="C384" s="65" t="s">
        <v>81</v>
      </c>
      <c r="D384" s="57">
        <v>0</v>
      </c>
      <c r="E384" s="57">
        <v>0</v>
      </c>
      <c r="F384" s="57">
        <v>0</v>
      </c>
      <c r="G384" s="57">
        <v>0</v>
      </c>
      <c r="H384" s="57">
        <v>0</v>
      </c>
      <c r="I384" s="57">
        <v>0</v>
      </c>
      <c r="J384" s="57">
        <v>0</v>
      </c>
      <c r="K384" s="57">
        <v>0</v>
      </c>
    </row>
    <row r="385" spans="1:11" ht="15">
      <c r="A385" s="194" t="s">
        <v>133</v>
      </c>
      <c r="B385" s="155" t="s">
        <v>128</v>
      </c>
      <c r="C385" s="65" t="s">
        <v>75</v>
      </c>
      <c r="D385" s="57">
        <f>D386+D388+D390+D391</f>
        <v>61333.4</v>
      </c>
      <c r="E385" s="57">
        <f>E386+E388+E390+E391</f>
        <v>61333.4</v>
      </c>
      <c r="F385" s="57">
        <f>F386+F388+F390+F391</f>
        <v>59676</v>
      </c>
      <c r="G385" s="57">
        <f>G386+G388+G390+G391</f>
        <v>48704.6</v>
      </c>
      <c r="H385" s="57">
        <f>H386+H388+H390+H391</f>
        <v>48704.6</v>
      </c>
      <c r="I385" s="55">
        <f>G385/D385*100</f>
        <v>79.40958759827434</v>
      </c>
      <c r="J385" s="55">
        <f>G385/E385*100</f>
        <v>79.40958759827434</v>
      </c>
      <c r="K385" s="55">
        <f>G385/F385*100</f>
        <v>81.61505462832629</v>
      </c>
    </row>
    <row r="386" spans="1:11" ht="30">
      <c r="A386" s="195"/>
      <c r="B386" s="156"/>
      <c r="C386" s="65" t="s">
        <v>76</v>
      </c>
      <c r="D386" s="57">
        <f>D414+D421+D428+D435+D393</f>
        <v>23002.6</v>
      </c>
      <c r="E386" s="57">
        <f>E414+E421+E428+E435+E393</f>
        <v>23002.6</v>
      </c>
      <c r="F386" s="57">
        <f>F414+F421+F428+F435+F393</f>
        <v>21345.2</v>
      </c>
      <c r="G386" s="57">
        <f>G414+G421+G428+G435+G393</f>
        <v>11448.199999999999</v>
      </c>
      <c r="H386" s="57">
        <f>H414+H421+H428+H435+H393</f>
        <v>11448.199999999999</v>
      </c>
      <c r="I386" s="62">
        <f>G386/D386*100</f>
        <v>49.769156530131376</v>
      </c>
      <c r="J386" s="62">
        <f>G386/E386*100</f>
        <v>49.769156530131376</v>
      </c>
      <c r="K386" s="62">
        <f>G386/F386*100</f>
        <v>53.633603807881855</v>
      </c>
    </row>
    <row r="387" spans="1:11" ht="75">
      <c r="A387" s="195"/>
      <c r="B387" s="156"/>
      <c r="C387" s="66" t="s">
        <v>77</v>
      </c>
      <c r="D387" s="57">
        <f>D436</f>
        <v>962.1</v>
      </c>
      <c r="E387" s="57">
        <f>E436</f>
        <v>962.1</v>
      </c>
      <c r="F387" s="57">
        <f>F436</f>
        <v>962.1</v>
      </c>
      <c r="G387" s="57">
        <f>G436</f>
        <v>896.3</v>
      </c>
      <c r="H387" s="57">
        <f>H436</f>
        <v>896.3</v>
      </c>
      <c r="I387" s="62">
        <f>G387/D387*100</f>
        <v>93.16079409624778</v>
      </c>
      <c r="J387" s="62">
        <f>G387/E387*100</f>
        <v>93.16079409624778</v>
      </c>
      <c r="K387" s="62">
        <f>G387/F387*100</f>
        <v>93.16079409624778</v>
      </c>
    </row>
    <row r="388" spans="1:11" ht="45">
      <c r="A388" s="195"/>
      <c r="B388" s="156"/>
      <c r="C388" s="65" t="s">
        <v>78</v>
      </c>
      <c r="D388" s="57">
        <f>D437+D395</f>
        <v>38330.8</v>
      </c>
      <c r="E388" s="57">
        <f>E437+E395</f>
        <v>38330.8</v>
      </c>
      <c r="F388" s="57">
        <f>F437+F395</f>
        <v>38330.8</v>
      </c>
      <c r="G388" s="57">
        <f>G437+G395</f>
        <v>37256.4</v>
      </c>
      <c r="H388" s="57">
        <f>H437+H395</f>
        <v>37256.4</v>
      </c>
      <c r="I388" s="55">
        <f>G388/D388*100</f>
        <v>97.19703215169002</v>
      </c>
      <c r="J388" s="55">
        <f>G388/E388*100</f>
        <v>97.19703215169002</v>
      </c>
      <c r="K388" s="55">
        <f>G388/F388*100</f>
        <v>97.19703215169002</v>
      </c>
    </row>
    <row r="389" spans="1:11" ht="75">
      <c r="A389" s="195"/>
      <c r="B389" s="156"/>
      <c r="C389" s="66" t="s">
        <v>79</v>
      </c>
      <c r="D389" s="57">
        <f>D388</f>
        <v>38330.8</v>
      </c>
      <c r="E389" s="57">
        <f>E388</f>
        <v>38330.8</v>
      </c>
      <c r="F389" s="57">
        <f>F388</f>
        <v>38330.8</v>
      </c>
      <c r="G389" s="57">
        <f>G388</f>
        <v>37256.4</v>
      </c>
      <c r="H389" s="57">
        <f>H388</f>
        <v>37256.4</v>
      </c>
      <c r="I389" s="55">
        <f>G389/D389*100</f>
        <v>97.19703215169002</v>
      </c>
      <c r="J389" s="55">
        <f>G389/E389*100</f>
        <v>97.19703215169002</v>
      </c>
      <c r="K389" s="55">
        <f>G389/F389*100</f>
        <v>97.19703215169002</v>
      </c>
    </row>
    <row r="390" spans="1:11" ht="45">
      <c r="A390" s="195"/>
      <c r="B390" s="156"/>
      <c r="C390" s="65" t="s">
        <v>80</v>
      </c>
      <c r="D390" s="57">
        <v>0</v>
      </c>
      <c r="E390" s="57">
        <v>0</v>
      </c>
      <c r="F390" s="57">
        <v>0</v>
      </c>
      <c r="G390" s="57">
        <v>0</v>
      </c>
      <c r="H390" s="57">
        <v>0</v>
      </c>
      <c r="I390" s="57">
        <v>0</v>
      </c>
      <c r="J390" s="57">
        <v>0</v>
      </c>
      <c r="K390" s="57">
        <v>0</v>
      </c>
    </row>
    <row r="391" spans="1:11" ht="45">
      <c r="A391" s="196"/>
      <c r="B391" s="157"/>
      <c r="C391" s="65" t="s">
        <v>81</v>
      </c>
      <c r="D391" s="57">
        <v>0</v>
      </c>
      <c r="E391" s="57">
        <v>0</v>
      </c>
      <c r="F391" s="57">
        <v>0</v>
      </c>
      <c r="G391" s="57">
        <v>0</v>
      </c>
      <c r="H391" s="57">
        <v>0</v>
      </c>
      <c r="I391" s="57">
        <v>0</v>
      </c>
      <c r="J391" s="57">
        <v>0</v>
      </c>
      <c r="K391" s="57">
        <v>0</v>
      </c>
    </row>
    <row r="392" spans="1:11" ht="15">
      <c r="A392" s="197" t="s">
        <v>134</v>
      </c>
      <c r="B392" s="155" t="s">
        <v>128</v>
      </c>
      <c r="C392" s="65" t="s">
        <v>75</v>
      </c>
      <c r="D392" s="57">
        <f>D393+D395+D397+D398</f>
        <v>31170.300000000003</v>
      </c>
      <c r="E392" s="57">
        <f>E393+E395+E397+E398</f>
        <v>31170.300000000003</v>
      </c>
      <c r="F392" s="57">
        <f>F393+F395+F397+F398</f>
        <v>31170.300000000003</v>
      </c>
      <c r="G392" s="57">
        <f>G393+G395+G397+G398</f>
        <v>30616.399999999998</v>
      </c>
      <c r="H392" s="57">
        <f>H393+H395+H397+H398</f>
        <v>30616.399999999998</v>
      </c>
      <c r="I392" s="55">
        <f>G392/D392*100</f>
        <v>98.22298790836147</v>
      </c>
      <c r="J392" s="55">
        <f>G392/E392*100</f>
        <v>98.22298790836147</v>
      </c>
      <c r="K392" s="55">
        <f>G392/F392*100</f>
        <v>98.22298790836147</v>
      </c>
    </row>
    <row r="393" spans="1:11" ht="30">
      <c r="A393" s="197"/>
      <c r="B393" s="156"/>
      <c r="C393" s="65" t="s">
        <v>76</v>
      </c>
      <c r="D393" s="57">
        <f>D400+D407</f>
        <v>623.4</v>
      </c>
      <c r="E393" s="57">
        <f>E400+E407</f>
        <v>623.4</v>
      </c>
      <c r="F393" s="57">
        <f>F400+F407</f>
        <v>623.4</v>
      </c>
      <c r="G393" s="57">
        <f>G400+G407</f>
        <v>612.3</v>
      </c>
      <c r="H393" s="57">
        <f>H400+H407</f>
        <v>612.3</v>
      </c>
      <c r="I393" s="62">
        <f>G393/D393*100</f>
        <v>98.21944177093359</v>
      </c>
      <c r="J393" s="62">
        <f>G393/E393*100</f>
        <v>98.21944177093359</v>
      </c>
      <c r="K393" s="62">
        <f>G393/F393*100</f>
        <v>98.21944177093359</v>
      </c>
    </row>
    <row r="394" spans="1:11" ht="75">
      <c r="A394" s="197"/>
      <c r="B394" s="156"/>
      <c r="C394" s="66" t="s">
        <v>77</v>
      </c>
      <c r="D394" s="57">
        <f>D393</f>
        <v>623.4</v>
      </c>
      <c r="E394" s="57">
        <f>E393</f>
        <v>623.4</v>
      </c>
      <c r="F394" s="57">
        <f>F393</f>
        <v>623.4</v>
      </c>
      <c r="G394" s="57">
        <f>G393</f>
        <v>612.3</v>
      </c>
      <c r="H394" s="57">
        <f>H443</f>
        <v>0</v>
      </c>
      <c r="I394" s="62">
        <f>G394/D394*100</f>
        <v>98.21944177093359</v>
      </c>
      <c r="J394" s="62">
        <f>G394/E394*100</f>
        <v>98.21944177093359</v>
      </c>
      <c r="K394" s="62">
        <f>G394/F394*100</f>
        <v>98.21944177093359</v>
      </c>
    </row>
    <row r="395" spans="1:11" ht="45">
      <c r="A395" s="197"/>
      <c r="B395" s="156"/>
      <c r="C395" s="65" t="s">
        <v>78</v>
      </c>
      <c r="D395" s="57">
        <f>D402+D409</f>
        <v>30546.9</v>
      </c>
      <c r="E395" s="57">
        <f>E402+E409</f>
        <v>30546.9</v>
      </c>
      <c r="F395" s="57">
        <f>F402+F409</f>
        <v>30546.9</v>
      </c>
      <c r="G395" s="57">
        <f>G402+G409</f>
        <v>30004.1</v>
      </c>
      <c r="H395" s="57">
        <f>H402+H409</f>
        <v>30004.1</v>
      </c>
      <c r="I395" s="55">
        <f>G395/D395*100</f>
        <v>98.22306027780232</v>
      </c>
      <c r="J395" s="55">
        <f>G395/E395*100</f>
        <v>98.22306027780232</v>
      </c>
      <c r="K395" s="55">
        <f>G395/F395*100</f>
        <v>98.22306027780232</v>
      </c>
    </row>
    <row r="396" spans="1:11" ht="75">
      <c r="A396" s="197"/>
      <c r="B396" s="156"/>
      <c r="C396" s="66" t="s">
        <v>79</v>
      </c>
      <c r="D396" s="57">
        <f>D395</f>
        <v>30546.9</v>
      </c>
      <c r="E396" s="57">
        <f>E395</f>
        <v>30546.9</v>
      </c>
      <c r="F396" s="57">
        <f>F395</f>
        <v>30546.9</v>
      </c>
      <c r="G396" s="57">
        <f>G395</f>
        <v>30004.1</v>
      </c>
      <c r="H396" s="57">
        <f>H395</f>
        <v>30004.1</v>
      </c>
      <c r="I396" s="55">
        <f>G396/D396*100</f>
        <v>98.22306027780232</v>
      </c>
      <c r="J396" s="55">
        <f>G396/E396*100</f>
        <v>98.22306027780232</v>
      </c>
      <c r="K396" s="55">
        <f>G396/F396*100</f>
        <v>98.22306027780232</v>
      </c>
    </row>
    <row r="397" spans="1:11" ht="45">
      <c r="A397" s="197"/>
      <c r="B397" s="156"/>
      <c r="C397" s="65" t="s">
        <v>80</v>
      </c>
      <c r="D397" s="57">
        <v>0</v>
      </c>
      <c r="E397" s="57">
        <v>0</v>
      </c>
      <c r="F397" s="57">
        <v>0</v>
      </c>
      <c r="G397" s="57">
        <v>0</v>
      </c>
      <c r="H397" s="57">
        <v>0</v>
      </c>
      <c r="I397" s="57">
        <v>0</v>
      </c>
      <c r="J397" s="57">
        <v>0</v>
      </c>
      <c r="K397" s="57">
        <v>0</v>
      </c>
    </row>
    <row r="398" spans="1:11" ht="45">
      <c r="A398" s="197"/>
      <c r="B398" s="157"/>
      <c r="C398" s="65" t="s">
        <v>81</v>
      </c>
      <c r="D398" s="57">
        <v>0</v>
      </c>
      <c r="E398" s="57">
        <v>0</v>
      </c>
      <c r="F398" s="57">
        <v>0</v>
      </c>
      <c r="G398" s="57">
        <v>0</v>
      </c>
      <c r="H398" s="57">
        <v>0</v>
      </c>
      <c r="I398" s="57">
        <v>0</v>
      </c>
      <c r="J398" s="57">
        <v>0</v>
      </c>
      <c r="K398" s="57">
        <v>0</v>
      </c>
    </row>
    <row r="399" spans="1:11" ht="15">
      <c r="A399" s="198" t="s">
        <v>135</v>
      </c>
      <c r="B399" s="155" t="s">
        <v>128</v>
      </c>
      <c r="C399" s="65" t="s">
        <v>75</v>
      </c>
      <c r="D399" s="57">
        <f>D400+D402+D404+D405</f>
        <v>5660.099999999999</v>
      </c>
      <c r="E399" s="57">
        <f>E400+E402+E404+E405</f>
        <v>5660.099999999999</v>
      </c>
      <c r="F399" s="57">
        <f>F400+F402+F404+F405</f>
        <v>5660.099999999999</v>
      </c>
      <c r="G399" s="57">
        <f>G400+G402+G404+G405</f>
        <v>5106.200000000001</v>
      </c>
      <c r="H399" s="57">
        <f>H400+H402+H404+H405</f>
        <v>5106.200000000001</v>
      </c>
      <c r="I399" s="55">
        <f>G399/D399*100</f>
        <v>90.21395381707039</v>
      </c>
      <c r="J399" s="55">
        <f>G399/E399*100</f>
        <v>90.21395381707039</v>
      </c>
      <c r="K399" s="55">
        <f>G399/F399*100</f>
        <v>90.21395381707039</v>
      </c>
    </row>
    <row r="400" spans="1:11" ht="30">
      <c r="A400" s="198"/>
      <c r="B400" s="156"/>
      <c r="C400" s="65" t="s">
        <v>76</v>
      </c>
      <c r="D400" s="57">
        <v>113.2</v>
      </c>
      <c r="E400" s="57">
        <v>113.2</v>
      </c>
      <c r="F400" s="57">
        <v>113.2</v>
      </c>
      <c r="G400" s="57">
        <v>102.1</v>
      </c>
      <c r="H400" s="57">
        <v>102.1</v>
      </c>
      <c r="I400" s="62">
        <f>G400/D400*100</f>
        <v>90.19434628975264</v>
      </c>
      <c r="J400" s="62">
        <f>G400/E400*100</f>
        <v>90.19434628975264</v>
      </c>
      <c r="K400" s="62">
        <f>G400/F400*100</f>
        <v>90.19434628975264</v>
      </c>
    </row>
    <row r="401" spans="1:11" ht="75">
      <c r="A401" s="198"/>
      <c r="B401" s="156"/>
      <c r="C401" s="66" t="s">
        <v>77</v>
      </c>
      <c r="D401" s="57">
        <f>D400</f>
        <v>113.2</v>
      </c>
      <c r="E401" s="57">
        <f>E400</f>
        <v>113.2</v>
      </c>
      <c r="F401" s="57">
        <f>F400</f>
        <v>113.2</v>
      </c>
      <c r="G401" s="57">
        <f>G400</f>
        <v>102.1</v>
      </c>
      <c r="H401" s="57">
        <f>H400</f>
        <v>102.1</v>
      </c>
      <c r="I401" s="62">
        <f>G401/D401*100</f>
        <v>90.19434628975264</v>
      </c>
      <c r="J401" s="62">
        <f>G401/E401*100</f>
        <v>90.19434628975264</v>
      </c>
      <c r="K401" s="62">
        <f>G401/F401*100</f>
        <v>90.19434628975264</v>
      </c>
    </row>
    <row r="402" spans="1:11" ht="45">
      <c r="A402" s="198"/>
      <c r="B402" s="156"/>
      <c r="C402" s="65" t="s">
        <v>78</v>
      </c>
      <c r="D402" s="57">
        <v>5546.9</v>
      </c>
      <c r="E402" s="57">
        <v>5546.9</v>
      </c>
      <c r="F402" s="57">
        <v>5546.9</v>
      </c>
      <c r="G402" s="57">
        <v>5004.1</v>
      </c>
      <c r="H402" s="57">
        <v>5004.1</v>
      </c>
      <c r="I402" s="55">
        <f>G402/D402*100</f>
        <v>90.2143539634751</v>
      </c>
      <c r="J402" s="55">
        <f>G402/E402*100</f>
        <v>90.2143539634751</v>
      </c>
      <c r="K402" s="55">
        <f>G402/F402*100</f>
        <v>90.2143539634751</v>
      </c>
    </row>
    <row r="403" spans="1:11" ht="75">
      <c r="A403" s="198"/>
      <c r="B403" s="156"/>
      <c r="C403" s="66" t="s">
        <v>79</v>
      </c>
      <c r="D403" s="57">
        <f>D402</f>
        <v>5546.9</v>
      </c>
      <c r="E403" s="57">
        <f>E402</f>
        <v>5546.9</v>
      </c>
      <c r="F403" s="57">
        <f>F402</f>
        <v>5546.9</v>
      </c>
      <c r="G403" s="57">
        <f>G402</f>
        <v>5004.1</v>
      </c>
      <c r="H403" s="57">
        <f>H402</f>
        <v>5004.1</v>
      </c>
      <c r="I403" s="55">
        <f>G403/D403*100</f>
        <v>90.2143539634751</v>
      </c>
      <c r="J403" s="55">
        <f>G403/E403*100</f>
        <v>90.2143539634751</v>
      </c>
      <c r="K403" s="55">
        <f>G403/F403*100</f>
        <v>90.2143539634751</v>
      </c>
    </row>
    <row r="404" spans="1:11" ht="45">
      <c r="A404" s="198"/>
      <c r="B404" s="156"/>
      <c r="C404" s="65" t="s">
        <v>80</v>
      </c>
      <c r="D404" s="57">
        <v>0</v>
      </c>
      <c r="E404" s="57">
        <v>0</v>
      </c>
      <c r="F404" s="57">
        <v>0</v>
      </c>
      <c r="G404" s="57">
        <v>0</v>
      </c>
      <c r="H404" s="57">
        <v>0</v>
      </c>
      <c r="I404" s="57">
        <v>0</v>
      </c>
      <c r="J404" s="57">
        <v>0</v>
      </c>
      <c r="K404" s="57">
        <v>0</v>
      </c>
    </row>
    <row r="405" spans="1:11" ht="45">
      <c r="A405" s="198"/>
      <c r="B405" s="157"/>
      <c r="C405" s="65" t="s">
        <v>81</v>
      </c>
      <c r="D405" s="57">
        <v>0</v>
      </c>
      <c r="E405" s="57">
        <v>0</v>
      </c>
      <c r="F405" s="57">
        <v>0</v>
      </c>
      <c r="G405" s="57">
        <v>0</v>
      </c>
      <c r="H405" s="57">
        <v>0</v>
      </c>
      <c r="I405" s="57">
        <v>0</v>
      </c>
      <c r="J405" s="57">
        <v>0</v>
      </c>
      <c r="K405" s="57">
        <v>0</v>
      </c>
    </row>
    <row r="406" spans="1:11" ht="15">
      <c r="A406" s="198" t="s">
        <v>136</v>
      </c>
      <c r="B406" s="155" t="s">
        <v>128</v>
      </c>
      <c r="C406" s="65" t="s">
        <v>75</v>
      </c>
      <c r="D406" s="57">
        <f>D407+D409+D411+D412</f>
        <v>25510.2</v>
      </c>
      <c r="E406" s="57">
        <f>E407+E409+E411+E412</f>
        <v>25510.2</v>
      </c>
      <c r="F406" s="57">
        <f>F407+F409+F411+F412</f>
        <v>25510.2</v>
      </c>
      <c r="G406" s="57">
        <f>G407+G409+G411+G412</f>
        <v>25510.2</v>
      </c>
      <c r="H406" s="57">
        <f>H407+H409+H411+H412</f>
        <v>25510.2</v>
      </c>
      <c r="I406" s="55">
        <f>G406/D406*100</f>
        <v>100</v>
      </c>
      <c r="J406" s="55">
        <f>G406/E406*100</f>
        <v>100</v>
      </c>
      <c r="K406" s="55">
        <f>G406/F406*100</f>
        <v>100</v>
      </c>
    </row>
    <row r="407" spans="1:11" ht="30">
      <c r="A407" s="198"/>
      <c r="B407" s="156"/>
      <c r="C407" s="65" t="s">
        <v>76</v>
      </c>
      <c r="D407" s="57">
        <v>510.2</v>
      </c>
      <c r="E407" s="57">
        <v>510.2</v>
      </c>
      <c r="F407" s="57">
        <v>510.2</v>
      </c>
      <c r="G407" s="57">
        <v>510.2</v>
      </c>
      <c r="H407" s="57">
        <v>510.2</v>
      </c>
      <c r="I407" s="62">
        <f>G407/D407*100</f>
        <v>100</v>
      </c>
      <c r="J407" s="62">
        <f>G407/E407*100</f>
        <v>100</v>
      </c>
      <c r="K407" s="62">
        <f>G407/F407*100</f>
        <v>100</v>
      </c>
    </row>
    <row r="408" spans="1:11" ht="75">
      <c r="A408" s="198"/>
      <c r="B408" s="156"/>
      <c r="C408" s="66" t="s">
        <v>77</v>
      </c>
      <c r="D408" s="57">
        <f>D407</f>
        <v>510.2</v>
      </c>
      <c r="E408" s="57">
        <f>E407</f>
        <v>510.2</v>
      </c>
      <c r="F408" s="57">
        <f>F407</f>
        <v>510.2</v>
      </c>
      <c r="G408" s="57">
        <f>G457</f>
        <v>0</v>
      </c>
      <c r="H408" s="57">
        <f>H457</f>
        <v>0</v>
      </c>
      <c r="I408" s="62">
        <f>G408/D408*100</f>
        <v>0</v>
      </c>
      <c r="J408" s="62">
        <f>G408/E408*100</f>
        <v>0</v>
      </c>
      <c r="K408" s="62">
        <f>G408/F408*100</f>
        <v>0</v>
      </c>
    </row>
    <row r="409" spans="1:11" ht="45">
      <c r="A409" s="198"/>
      <c r="B409" s="156"/>
      <c r="C409" s="65" t="s">
        <v>78</v>
      </c>
      <c r="D409" s="57">
        <v>25000</v>
      </c>
      <c r="E409" s="57">
        <v>25000</v>
      </c>
      <c r="F409" s="57">
        <v>25000</v>
      </c>
      <c r="G409" s="57">
        <v>25000</v>
      </c>
      <c r="H409" s="57">
        <v>25000</v>
      </c>
      <c r="I409" s="55">
        <f>G409/D409*100</f>
        <v>100</v>
      </c>
      <c r="J409" s="55">
        <f>G409/E409*100</f>
        <v>100</v>
      </c>
      <c r="K409" s="55">
        <f>G409/F409*100</f>
        <v>100</v>
      </c>
    </row>
    <row r="410" spans="1:11" ht="75">
      <c r="A410" s="198"/>
      <c r="B410" s="156"/>
      <c r="C410" s="66" t="s">
        <v>79</v>
      </c>
      <c r="D410" s="57">
        <f>D409</f>
        <v>25000</v>
      </c>
      <c r="E410" s="57">
        <f>E409</f>
        <v>25000</v>
      </c>
      <c r="F410" s="57">
        <f>F409</f>
        <v>25000</v>
      </c>
      <c r="G410" s="57">
        <f>G409</f>
        <v>25000</v>
      </c>
      <c r="H410" s="57">
        <f>H409</f>
        <v>25000</v>
      </c>
      <c r="I410" s="55">
        <f>G410/D410*100</f>
        <v>100</v>
      </c>
      <c r="J410" s="55">
        <f>G410/E410*100</f>
        <v>100</v>
      </c>
      <c r="K410" s="55">
        <f>G410/F410*100</f>
        <v>100</v>
      </c>
    </row>
    <row r="411" spans="1:11" ht="45">
      <c r="A411" s="198"/>
      <c r="B411" s="156"/>
      <c r="C411" s="65" t="s">
        <v>80</v>
      </c>
      <c r="D411" s="57">
        <v>0</v>
      </c>
      <c r="E411" s="57">
        <v>0</v>
      </c>
      <c r="F411" s="57">
        <v>0</v>
      </c>
      <c r="G411" s="57">
        <v>0</v>
      </c>
      <c r="H411" s="57">
        <v>0</v>
      </c>
      <c r="I411" s="57">
        <v>0</v>
      </c>
      <c r="J411" s="57">
        <v>0</v>
      </c>
      <c r="K411" s="57">
        <v>0</v>
      </c>
    </row>
    <row r="412" spans="1:11" ht="45">
      <c r="A412" s="198"/>
      <c r="B412" s="157"/>
      <c r="C412" s="65" t="s">
        <v>81</v>
      </c>
      <c r="D412" s="57">
        <v>0</v>
      </c>
      <c r="E412" s="57">
        <v>0</v>
      </c>
      <c r="F412" s="57">
        <v>0</v>
      </c>
      <c r="G412" s="57">
        <v>0</v>
      </c>
      <c r="H412" s="57">
        <v>0</v>
      </c>
      <c r="I412" s="57">
        <v>0</v>
      </c>
      <c r="J412" s="57">
        <v>0</v>
      </c>
      <c r="K412" s="57">
        <v>0</v>
      </c>
    </row>
    <row r="413" spans="1:11" ht="15">
      <c r="A413" s="194" t="s">
        <v>137</v>
      </c>
      <c r="B413" s="155" t="s">
        <v>124</v>
      </c>
      <c r="C413" s="65" t="s">
        <v>75</v>
      </c>
      <c r="D413" s="57">
        <f>D414+D416+D418+D419</f>
        <v>16018.1</v>
      </c>
      <c r="E413" s="57">
        <f>E414+E416+E418+E419</f>
        <v>16018.1</v>
      </c>
      <c r="F413" s="57">
        <f>F414+F416+F418+F419</f>
        <v>14900.6</v>
      </c>
      <c r="G413" s="57">
        <f>G414+G416+G418+G419</f>
        <v>9152.6</v>
      </c>
      <c r="H413" s="57">
        <f>H414+H416+H418+H419</f>
        <v>9152.6</v>
      </c>
      <c r="I413" s="55">
        <f>G413/D413*100</f>
        <v>57.139111380251094</v>
      </c>
      <c r="J413" s="55">
        <f>G413/E413*100</f>
        <v>57.139111380251094</v>
      </c>
      <c r="K413" s="55">
        <f>G413/F413*100</f>
        <v>61.42437217293264</v>
      </c>
    </row>
    <row r="414" spans="1:11" ht="30">
      <c r="A414" s="195"/>
      <c r="B414" s="156"/>
      <c r="C414" s="65" t="s">
        <v>76</v>
      </c>
      <c r="D414" s="57">
        <v>16018.1</v>
      </c>
      <c r="E414" s="57">
        <v>16018.1</v>
      </c>
      <c r="F414" s="57">
        <v>14900.6</v>
      </c>
      <c r="G414" s="57">
        <v>9152.6</v>
      </c>
      <c r="H414" s="57">
        <v>9152.6</v>
      </c>
      <c r="I414" s="62">
        <f>G414/D414*100</f>
        <v>57.139111380251094</v>
      </c>
      <c r="J414" s="62">
        <f>G414/E414*100</f>
        <v>57.139111380251094</v>
      </c>
      <c r="K414" s="62">
        <f>G414/F414*100</f>
        <v>61.42437217293264</v>
      </c>
    </row>
    <row r="415" spans="1:11" ht="75">
      <c r="A415" s="195"/>
      <c r="B415" s="156"/>
      <c r="C415" s="66" t="s">
        <v>77</v>
      </c>
      <c r="D415" s="57">
        <v>0</v>
      </c>
      <c r="E415" s="57">
        <v>0</v>
      </c>
      <c r="F415" s="57">
        <v>0</v>
      </c>
      <c r="G415" s="57">
        <v>0</v>
      </c>
      <c r="H415" s="57">
        <v>0</v>
      </c>
      <c r="I415" s="62">
        <v>0</v>
      </c>
      <c r="J415" s="62">
        <v>0</v>
      </c>
      <c r="K415" s="62">
        <v>0</v>
      </c>
    </row>
    <row r="416" spans="1:11" ht="45">
      <c r="A416" s="195"/>
      <c r="B416" s="156"/>
      <c r="C416" s="65" t="s">
        <v>78</v>
      </c>
      <c r="D416" s="57">
        <v>0</v>
      </c>
      <c r="E416" s="57">
        <v>0</v>
      </c>
      <c r="F416" s="57">
        <v>0</v>
      </c>
      <c r="G416" s="57">
        <v>0</v>
      </c>
      <c r="H416" s="57">
        <v>0</v>
      </c>
      <c r="I416" s="55">
        <v>0</v>
      </c>
      <c r="J416" s="55">
        <v>0</v>
      </c>
      <c r="K416" s="55">
        <v>0</v>
      </c>
    </row>
    <row r="417" spans="1:11" ht="75">
      <c r="A417" s="195"/>
      <c r="B417" s="156"/>
      <c r="C417" s="66" t="s">
        <v>79</v>
      </c>
      <c r="D417" s="57">
        <f>D416</f>
        <v>0</v>
      </c>
      <c r="E417" s="57">
        <f>E416</f>
        <v>0</v>
      </c>
      <c r="F417" s="57">
        <f>F416</f>
        <v>0</v>
      </c>
      <c r="G417" s="57">
        <f>G416</f>
        <v>0</v>
      </c>
      <c r="H417" s="57">
        <f>H416</f>
        <v>0</v>
      </c>
      <c r="I417" s="55">
        <v>0</v>
      </c>
      <c r="J417" s="55">
        <v>0</v>
      </c>
      <c r="K417" s="55">
        <v>0</v>
      </c>
    </row>
    <row r="418" spans="1:11" ht="45">
      <c r="A418" s="195"/>
      <c r="B418" s="156"/>
      <c r="C418" s="65" t="s">
        <v>80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0</v>
      </c>
      <c r="K418" s="57">
        <v>0</v>
      </c>
    </row>
    <row r="419" spans="1:11" ht="45">
      <c r="A419" s="196"/>
      <c r="B419" s="157"/>
      <c r="C419" s="65" t="s">
        <v>81</v>
      </c>
      <c r="D419" s="57">
        <v>0</v>
      </c>
      <c r="E419" s="57">
        <v>0</v>
      </c>
      <c r="F419" s="57">
        <v>0</v>
      </c>
      <c r="G419" s="57">
        <v>0</v>
      </c>
      <c r="H419" s="57">
        <v>0</v>
      </c>
      <c r="I419" s="57">
        <v>0</v>
      </c>
      <c r="J419" s="57">
        <v>0</v>
      </c>
      <c r="K419" s="57">
        <v>0</v>
      </c>
    </row>
    <row r="420" spans="1:11" ht="15">
      <c r="A420" s="194" t="s">
        <v>138</v>
      </c>
      <c r="B420" s="155" t="s">
        <v>124</v>
      </c>
      <c r="C420" s="65" t="s">
        <v>75</v>
      </c>
      <c r="D420" s="57">
        <f>D421+D423+D425+D426</f>
        <v>1574</v>
      </c>
      <c r="E420" s="57">
        <f>E421+E423+E425+E426</f>
        <v>1574</v>
      </c>
      <c r="F420" s="57">
        <f>F421+F423+F425+F426</f>
        <v>1416.6</v>
      </c>
      <c r="G420" s="57">
        <f>G421+G423+G425+G426</f>
        <v>787</v>
      </c>
      <c r="H420" s="57">
        <f>H421+H423+H425+H426</f>
        <v>787</v>
      </c>
      <c r="I420" s="55">
        <f>G420/D420*100</f>
        <v>50</v>
      </c>
      <c r="J420" s="55">
        <f>G420/E420*100</f>
        <v>50</v>
      </c>
      <c r="K420" s="55">
        <f>G420/F420*100</f>
        <v>55.55555555555556</v>
      </c>
    </row>
    <row r="421" spans="1:11" ht="30">
      <c r="A421" s="195"/>
      <c r="B421" s="156"/>
      <c r="C421" s="65" t="s">
        <v>76</v>
      </c>
      <c r="D421" s="57">
        <v>1574</v>
      </c>
      <c r="E421" s="57">
        <v>1574</v>
      </c>
      <c r="F421" s="57">
        <v>1416.6</v>
      </c>
      <c r="G421" s="57">
        <v>787</v>
      </c>
      <c r="H421" s="57">
        <v>787</v>
      </c>
      <c r="I421" s="62">
        <f>G421/D421*100</f>
        <v>50</v>
      </c>
      <c r="J421" s="62">
        <f>G421/E421*100</f>
        <v>50</v>
      </c>
      <c r="K421" s="62">
        <f>G421/F421*100</f>
        <v>55.55555555555556</v>
      </c>
    </row>
    <row r="422" spans="1:11" ht="75">
      <c r="A422" s="195"/>
      <c r="B422" s="156"/>
      <c r="C422" s="66" t="s">
        <v>77</v>
      </c>
      <c r="D422" s="57">
        <v>0</v>
      </c>
      <c r="E422" s="57">
        <v>0</v>
      </c>
      <c r="F422" s="57">
        <v>0</v>
      </c>
      <c r="G422" s="57">
        <f>G421</f>
        <v>787</v>
      </c>
      <c r="H422" s="57">
        <f>H421</f>
        <v>787</v>
      </c>
      <c r="I422" s="62">
        <v>0</v>
      </c>
      <c r="J422" s="62">
        <v>0</v>
      </c>
      <c r="K422" s="62">
        <v>0</v>
      </c>
    </row>
    <row r="423" spans="1:11" ht="45">
      <c r="A423" s="195"/>
      <c r="B423" s="156"/>
      <c r="C423" s="65" t="s">
        <v>78</v>
      </c>
      <c r="D423" s="57">
        <v>0</v>
      </c>
      <c r="E423" s="57">
        <v>0</v>
      </c>
      <c r="F423" s="57">
        <v>0</v>
      </c>
      <c r="G423" s="57">
        <v>0</v>
      </c>
      <c r="H423" s="57">
        <v>0</v>
      </c>
      <c r="I423" s="55">
        <v>0</v>
      </c>
      <c r="J423" s="55">
        <v>0</v>
      </c>
      <c r="K423" s="55">
        <v>0</v>
      </c>
    </row>
    <row r="424" spans="1:11" ht="75">
      <c r="A424" s="195"/>
      <c r="B424" s="156"/>
      <c r="C424" s="66" t="s">
        <v>79</v>
      </c>
      <c r="D424" s="57">
        <f>D423</f>
        <v>0</v>
      </c>
      <c r="E424" s="57">
        <f>E423</f>
        <v>0</v>
      </c>
      <c r="F424" s="57">
        <f>F423</f>
        <v>0</v>
      </c>
      <c r="G424" s="57">
        <f>G423</f>
        <v>0</v>
      </c>
      <c r="H424" s="57">
        <f>H423</f>
        <v>0</v>
      </c>
      <c r="I424" s="55">
        <v>0</v>
      </c>
      <c r="J424" s="55">
        <v>0</v>
      </c>
      <c r="K424" s="55">
        <v>0</v>
      </c>
    </row>
    <row r="425" spans="1:11" ht="45">
      <c r="A425" s="195"/>
      <c r="B425" s="156"/>
      <c r="C425" s="65" t="s">
        <v>80</v>
      </c>
      <c r="D425" s="57">
        <v>0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0</v>
      </c>
      <c r="K425" s="57">
        <v>0</v>
      </c>
    </row>
    <row r="426" spans="1:11" ht="45">
      <c r="A426" s="196"/>
      <c r="B426" s="157"/>
      <c r="C426" s="65" t="s">
        <v>81</v>
      </c>
      <c r="D426" s="57">
        <v>0</v>
      </c>
      <c r="E426" s="57">
        <v>0</v>
      </c>
      <c r="F426" s="57">
        <v>0</v>
      </c>
      <c r="G426" s="57">
        <v>0</v>
      </c>
      <c r="H426" s="57">
        <v>0</v>
      </c>
      <c r="I426" s="57">
        <v>0</v>
      </c>
      <c r="J426" s="57">
        <v>0</v>
      </c>
      <c r="K426" s="57">
        <v>0</v>
      </c>
    </row>
    <row r="427" spans="1:11" ht="15">
      <c r="A427" s="161" t="s">
        <v>139</v>
      </c>
      <c r="B427" s="155" t="s">
        <v>128</v>
      </c>
      <c r="C427" s="65" t="s">
        <v>75</v>
      </c>
      <c r="D427" s="57">
        <f>D428+D430+D432+D433</f>
        <v>3825</v>
      </c>
      <c r="E427" s="57">
        <f>E428+E430+E432+E433</f>
        <v>3825</v>
      </c>
      <c r="F427" s="57">
        <f>F428+F430+F432+F433</f>
        <v>3442.5</v>
      </c>
      <c r="G427" s="57">
        <f>G428+G430+G432+G433</f>
        <v>0</v>
      </c>
      <c r="H427" s="57">
        <f>H428+H430+H432+H433</f>
        <v>0</v>
      </c>
      <c r="I427" s="55">
        <f>G427/D427*100</f>
        <v>0</v>
      </c>
      <c r="J427" s="55">
        <f>G427/E427*100</f>
        <v>0</v>
      </c>
      <c r="K427" s="55">
        <f>G427/F427*100</f>
        <v>0</v>
      </c>
    </row>
    <row r="428" spans="1:11" ht="30">
      <c r="A428" s="162"/>
      <c r="B428" s="156"/>
      <c r="C428" s="65" t="s">
        <v>76</v>
      </c>
      <c r="D428" s="57">
        <v>3825</v>
      </c>
      <c r="E428" s="57">
        <v>3825</v>
      </c>
      <c r="F428" s="57">
        <v>3442.5</v>
      </c>
      <c r="G428" s="57">
        <v>0</v>
      </c>
      <c r="H428" s="57">
        <v>0</v>
      </c>
      <c r="I428" s="62">
        <f>G428/D428*100</f>
        <v>0</v>
      </c>
      <c r="J428" s="62">
        <f>G428/E428*100</f>
        <v>0</v>
      </c>
      <c r="K428" s="62">
        <f>G428/F428*100</f>
        <v>0</v>
      </c>
    </row>
    <row r="429" spans="1:11" ht="75">
      <c r="A429" s="162"/>
      <c r="B429" s="156"/>
      <c r="C429" s="66" t="s">
        <v>77</v>
      </c>
      <c r="D429" s="57">
        <v>0</v>
      </c>
      <c r="E429" s="57">
        <v>0</v>
      </c>
      <c r="F429" s="57">
        <v>0</v>
      </c>
      <c r="G429" s="57">
        <v>0</v>
      </c>
      <c r="H429" s="57">
        <v>0</v>
      </c>
      <c r="I429" s="62">
        <v>0</v>
      </c>
      <c r="J429" s="62">
        <v>0</v>
      </c>
      <c r="K429" s="62">
        <v>0</v>
      </c>
    </row>
    <row r="430" spans="1:11" ht="45">
      <c r="A430" s="162"/>
      <c r="B430" s="156"/>
      <c r="C430" s="65" t="s">
        <v>78</v>
      </c>
      <c r="D430" s="57">
        <v>0</v>
      </c>
      <c r="E430" s="57">
        <v>0</v>
      </c>
      <c r="F430" s="57">
        <v>0</v>
      </c>
      <c r="G430" s="57">
        <v>0</v>
      </c>
      <c r="H430" s="57">
        <v>0</v>
      </c>
      <c r="I430" s="55">
        <v>0</v>
      </c>
      <c r="J430" s="55">
        <v>0</v>
      </c>
      <c r="K430" s="55">
        <v>0</v>
      </c>
    </row>
    <row r="431" spans="1:11" ht="75">
      <c r="A431" s="162"/>
      <c r="B431" s="156"/>
      <c r="C431" s="66" t="s">
        <v>79</v>
      </c>
      <c r="D431" s="57">
        <f>D430</f>
        <v>0</v>
      </c>
      <c r="E431" s="57">
        <f>E430</f>
        <v>0</v>
      </c>
      <c r="F431" s="57">
        <f>F430</f>
        <v>0</v>
      </c>
      <c r="G431" s="57">
        <f>G430</f>
        <v>0</v>
      </c>
      <c r="H431" s="57">
        <f>H430</f>
        <v>0</v>
      </c>
      <c r="I431" s="55">
        <v>0</v>
      </c>
      <c r="J431" s="55">
        <v>0</v>
      </c>
      <c r="K431" s="55">
        <v>0</v>
      </c>
    </row>
    <row r="432" spans="1:11" ht="45">
      <c r="A432" s="162"/>
      <c r="B432" s="156"/>
      <c r="C432" s="65" t="s">
        <v>80</v>
      </c>
      <c r="D432" s="57">
        <v>0</v>
      </c>
      <c r="E432" s="57">
        <v>0</v>
      </c>
      <c r="F432" s="57">
        <v>0</v>
      </c>
      <c r="G432" s="57">
        <v>0</v>
      </c>
      <c r="H432" s="57">
        <v>0</v>
      </c>
      <c r="I432" s="57">
        <v>0</v>
      </c>
      <c r="J432" s="57">
        <v>0</v>
      </c>
      <c r="K432" s="57">
        <v>0</v>
      </c>
    </row>
    <row r="433" spans="1:11" ht="45">
      <c r="A433" s="190"/>
      <c r="B433" s="157"/>
      <c r="C433" s="65" t="s">
        <v>81</v>
      </c>
      <c r="D433" s="57">
        <v>0</v>
      </c>
      <c r="E433" s="57">
        <v>0</v>
      </c>
      <c r="F433" s="57">
        <v>0</v>
      </c>
      <c r="G433" s="57">
        <v>0</v>
      </c>
      <c r="H433" s="57">
        <v>0</v>
      </c>
      <c r="I433" s="57">
        <v>0</v>
      </c>
      <c r="J433" s="57">
        <v>0</v>
      </c>
      <c r="K433" s="57">
        <v>0</v>
      </c>
    </row>
    <row r="434" spans="1:11" ht="15">
      <c r="A434" s="161" t="s">
        <v>140</v>
      </c>
      <c r="B434" s="155" t="s">
        <v>124</v>
      </c>
      <c r="C434" s="65" t="s">
        <v>75</v>
      </c>
      <c r="D434" s="57">
        <f>D435+D437+D439+D440</f>
        <v>8746</v>
      </c>
      <c r="E434" s="57">
        <f>E435+E437+E439+E440</f>
        <v>8746</v>
      </c>
      <c r="F434" s="57">
        <f>F435+F437+F439+F440</f>
        <v>8746</v>
      </c>
      <c r="G434" s="57">
        <f>G435+G437+G439+G440</f>
        <v>8148.6</v>
      </c>
      <c r="H434" s="57">
        <f>H435+H437+H439+H440</f>
        <v>8148.6</v>
      </c>
      <c r="I434" s="55">
        <f>G434/D434*100</f>
        <v>93.16944889092157</v>
      </c>
      <c r="J434" s="55">
        <f>G434/E434*100</f>
        <v>93.16944889092157</v>
      </c>
      <c r="K434" s="55">
        <f>G434/F434*100</f>
        <v>93.16944889092157</v>
      </c>
    </row>
    <row r="435" spans="1:11" ht="30">
      <c r="A435" s="162"/>
      <c r="B435" s="156"/>
      <c r="C435" s="65" t="s">
        <v>76</v>
      </c>
      <c r="D435" s="57">
        <v>962.1</v>
      </c>
      <c r="E435" s="57">
        <v>962.1</v>
      </c>
      <c r="F435" s="57">
        <v>962.1</v>
      </c>
      <c r="G435" s="57">
        <v>896.3</v>
      </c>
      <c r="H435" s="57">
        <v>896.3</v>
      </c>
      <c r="I435" s="62">
        <f>G435/D435*100</f>
        <v>93.16079409624778</v>
      </c>
      <c r="J435" s="62">
        <f>G435/E435*100</f>
        <v>93.16079409624778</v>
      </c>
      <c r="K435" s="62">
        <f>G435/F435*100</f>
        <v>93.16079409624778</v>
      </c>
    </row>
    <row r="436" spans="1:11" ht="75">
      <c r="A436" s="162"/>
      <c r="B436" s="156"/>
      <c r="C436" s="66" t="s">
        <v>77</v>
      </c>
      <c r="D436" s="57">
        <f>D435</f>
        <v>962.1</v>
      </c>
      <c r="E436" s="57">
        <f>E435</f>
        <v>962.1</v>
      </c>
      <c r="F436" s="57">
        <f>F435</f>
        <v>962.1</v>
      </c>
      <c r="G436" s="57">
        <f>G435</f>
        <v>896.3</v>
      </c>
      <c r="H436" s="57">
        <f>H435</f>
        <v>896.3</v>
      </c>
      <c r="I436" s="62">
        <f>G436/D436*100</f>
        <v>93.16079409624778</v>
      </c>
      <c r="J436" s="62">
        <f>G436/E436*100</f>
        <v>93.16079409624778</v>
      </c>
      <c r="K436" s="62">
        <f>G436/F436*100</f>
        <v>93.16079409624778</v>
      </c>
    </row>
    <row r="437" spans="1:11" ht="45">
      <c r="A437" s="162"/>
      <c r="B437" s="156"/>
      <c r="C437" s="65" t="s">
        <v>78</v>
      </c>
      <c r="D437" s="57">
        <v>7783.9</v>
      </c>
      <c r="E437" s="57">
        <v>7783.9</v>
      </c>
      <c r="F437" s="57">
        <v>7783.9</v>
      </c>
      <c r="G437" s="57">
        <v>7252.3</v>
      </c>
      <c r="H437" s="57">
        <v>7252.3</v>
      </c>
      <c r="I437" s="55">
        <f>G437/D437*100</f>
        <v>93.17051863461762</v>
      </c>
      <c r="J437" s="55">
        <f>G437/E437*100</f>
        <v>93.17051863461762</v>
      </c>
      <c r="K437" s="55">
        <f>G437/F437*100</f>
        <v>93.17051863461762</v>
      </c>
    </row>
    <row r="438" spans="1:11" ht="75">
      <c r="A438" s="162"/>
      <c r="B438" s="156"/>
      <c r="C438" s="66" t="s">
        <v>79</v>
      </c>
      <c r="D438" s="57">
        <f>D437</f>
        <v>7783.9</v>
      </c>
      <c r="E438" s="57">
        <f>E437</f>
        <v>7783.9</v>
      </c>
      <c r="F438" s="57">
        <f>F437</f>
        <v>7783.9</v>
      </c>
      <c r="G438" s="57">
        <f>G437</f>
        <v>7252.3</v>
      </c>
      <c r="H438" s="57">
        <f>H437</f>
        <v>7252.3</v>
      </c>
      <c r="I438" s="55">
        <f>G438/D438*100</f>
        <v>93.17051863461762</v>
      </c>
      <c r="J438" s="55">
        <f>G438/E438*100</f>
        <v>93.17051863461762</v>
      </c>
      <c r="K438" s="55">
        <f>G438/F438*100</f>
        <v>93.17051863461762</v>
      </c>
    </row>
    <row r="439" spans="1:11" ht="45">
      <c r="A439" s="162"/>
      <c r="B439" s="156"/>
      <c r="C439" s="65" t="s">
        <v>80</v>
      </c>
      <c r="D439" s="57">
        <v>0</v>
      </c>
      <c r="E439" s="57">
        <v>0</v>
      </c>
      <c r="F439" s="57">
        <v>0</v>
      </c>
      <c r="G439" s="57">
        <v>0</v>
      </c>
      <c r="H439" s="57">
        <v>0</v>
      </c>
      <c r="I439" s="57">
        <v>0</v>
      </c>
      <c r="J439" s="57">
        <v>0</v>
      </c>
      <c r="K439" s="57">
        <v>0</v>
      </c>
    </row>
    <row r="440" spans="1:11" ht="45">
      <c r="A440" s="190"/>
      <c r="B440" s="157"/>
      <c r="C440" s="65" t="s">
        <v>81</v>
      </c>
      <c r="D440" s="57">
        <v>0</v>
      </c>
      <c r="E440" s="57">
        <v>0</v>
      </c>
      <c r="F440" s="57">
        <v>0</v>
      </c>
      <c r="G440" s="57">
        <v>0</v>
      </c>
      <c r="H440" s="57">
        <v>0</v>
      </c>
      <c r="I440" s="57">
        <v>0</v>
      </c>
      <c r="J440" s="57">
        <v>0</v>
      </c>
      <c r="K440" s="57">
        <v>0</v>
      </c>
    </row>
    <row r="441" spans="1:11" ht="15">
      <c r="A441" s="152" t="s">
        <v>141</v>
      </c>
      <c r="B441" s="155" t="s">
        <v>142</v>
      </c>
      <c r="C441" s="53" t="s">
        <v>75</v>
      </c>
      <c r="D441" s="54">
        <f>D442+D446+D447</f>
        <v>3936.5</v>
      </c>
      <c r="E441" s="54">
        <f>E442+E446+E447</f>
        <v>3936.5</v>
      </c>
      <c r="F441" s="54">
        <f>F442+F446+F447</f>
        <v>3562.8</v>
      </c>
      <c r="G441" s="54">
        <f>G442+G446+G447</f>
        <v>0</v>
      </c>
      <c r="H441" s="54">
        <f>H442+H446+H447</f>
        <v>0</v>
      </c>
      <c r="I441" s="55">
        <f>G441/D441*100</f>
        <v>0</v>
      </c>
      <c r="J441" s="55">
        <f>G441/E441*100</f>
        <v>0</v>
      </c>
      <c r="K441" s="55">
        <f>G441/F441*100</f>
        <v>0</v>
      </c>
    </row>
    <row r="442" spans="1:11" ht="30">
      <c r="A442" s="153"/>
      <c r="B442" s="156"/>
      <c r="C442" s="56" t="s">
        <v>76</v>
      </c>
      <c r="D442" s="57">
        <f>D449</f>
        <v>3936.5</v>
      </c>
      <c r="E442" s="57">
        <f>E449</f>
        <v>3936.5</v>
      </c>
      <c r="F442" s="57">
        <f>F449</f>
        <v>3562.8</v>
      </c>
      <c r="G442" s="57">
        <f>G449</f>
        <v>0</v>
      </c>
      <c r="H442" s="57">
        <f>H449</f>
        <v>0</v>
      </c>
      <c r="I442" s="62">
        <f>G442/D442*100</f>
        <v>0</v>
      </c>
      <c r="J442" s="62">
        <f>G442/E442*100</f>
        <v>0</v>
      </c>
      <c r="K442" s="62">
        <f>G442/F442*100</f>
        <v>0</v>
      </c>
    </row>
    <row r="443" spans="1:11" ht="75">
      <c r="A443" s="153"/>
      <c r="B443" s="156"/>
      <c r="C443" s="58" t="s">
        <v>77</v>
      </c>
      <c r="D443" s="57">
        <v>0</v>
      </c>
      <c r="E443" s="57">
        <v>0</v>
      </c>
      <c r="F443" s="57">
        <v>0</v>
      </c>
      <c r="G443" s="57">
        <v>0</v>
      </c>
      <c r="H443" s="57">
        <v>0</v>
      </c>
      <c r="I443" s="57">
        <v>0</v>
      </c>
      <c r="J443" s="57">
        <v>0</v>
      </c>
      <c r="K443" s="57">
        <v>0</v>
      </c>
    </row>
    <row r="444" spans="1:11" ht="45">
      <c r="A444" s="153"/>
      <c r="B444" s="156"/>
      <c r="C444" s="56" t="s">
        <v>78</v>
      </c>
      <c r="D444" s="57">
        <v>0</v>
      </c>
      <c r="E444" s="57">
        <v>0</v>
      </c>
      <c r="F444" s="57">
        <v>0</v>
      </c>
      <c r="G444" s="57">
        <v>0</v>
      </c>
      <c r="H444" s="57">
        <v>0</v>
      </c>
      <c r="I444" s="57">
        <v>0</v>
      </c>
      <c r="J444" s="57">
        <v>0</v>
      </c>
      <c r="K444" s="57">
        <v>0</v>
      </c>
    </row>
    <row r="445" spans="1:11" ht="75">
      <c r="A445" s="153"/>
      <c r="B445" s="156"/>
      <c r="C445" s="58" t="s">
        <v>79</v>
      </c>
      <c r="D445" s="57">
        <v>0</v>
      </c>
      <c r="E445" s="57">
        <v>0</v>
      </c>
      <c r="F445" s="57">
        <v>0</v>
      </c>
      <c r="G445" s="57">
        <v>0</v>
      </c>
      <c r="H445" s="57">
        <v>0</v>
      </c>
      <c r="I445" s="57">
        <v>0</v>
      </c>
      <c r="J445" s="57">
        <v>0</v>
      </c>
      <c r="K445" s="57">
        <v>0</v>
      </c>
    </row>
    <row r="446" spans="1:11" ht="45">
      <c r="A446" s="153"/>
      <c r="B446" s="156"/>
      <c r="C446" s="56" t="s">
        <v>80</v>
      </c>
      <c r="D446" s="57">
        <f aca="true" t="shared" si="31" ref="D446:H447">D453</f>
        <v>0</v>
      </c>
      <c r="E446" s="57">
        <f t="shared" si="31"/>
        <v>0</v>
      </c>
      <c r="F446" s="57">
        <f t="shared" si="31"/>
        <v>0</v>
      </c>
      <c r="G446" s="57">
        <f t="shared" si="31"/>
        <v>0</v>
      </c>
      <c r="H446" s="57">
        <f t="shared" si="31"/>
        <v>0</v>
      </c>
      <c r="I446" s="55">
        <v>0</v>
      </c>
      <c r="J446" s="55">
        <v>0</v>
      </c>
      <c r="K446" s="55">
        <v>0</v>
      </c>
    </row>
    <row r="447" spans="1:11" ht="45">
      <c r="A447" s="154"/>
      <c r="B447" s="157"/>
      <c r="C447" s="56" t="s">
        <v>81</v>
      </c>
      <c r="D447" s="57">
        <f t="shared" si="31"/>
        <v>0</v>
      </c>
      <c r="E447" s="57">
        <f t="shared" si="31"/>
        <v>0</v>
      </c>
      <c r="F447" s="57">
        <f t="shared" si="31"/>
        <v>0</v>
      </c>
      <c r="G447" s="57">
        <f t="shared" si="31"/>
        <v>0</v>
      </c>
      <c r="H447" s="57">
        <f t="shared" si="31"/>
        <v>0</v>
      </c>
      <c r="I447" s="55">
        <v>0</v>
      </c>
      <c r="J447" s="55">
        <v>0</v>
      </c>
      <c r="K447" s="55">
        <v>0</v>
      </c>
    </row>
    <row r="448" spans="1:11" ht="15">
      <c r="A448" s="152" t="s">
        <v>143</v>
      </c>
      <c r="B448" s="155" t="s">
        <v>142</v>
      </c>
      <c r="C448" s="53" t="s">
        <v>75</v>
      </c>
      <c r="D448" s="54">
        <f>D449+D453+D454</f>
        <v>3936.5</v>
      </c>
      <c r="E448" s="54">
        <f>E449+E453+E454</f>
        <v>3936.5</v>
      </c>
      <c r="F448" s="54">
        <f>F449+F453+F454</f>
        <v>3562.8</v>
      </c>
      <c r="G448" s="54">
        <f>G449+G453+G454</f>
        <v>0</v>
      </c>
      <c r="H448" s="54">
        <f>H449+H453+H454</f>
        <v>0</v>
      </c>
      <c r="I448" s="55">
        <f>G448/D448*100</f>
        <v>0</v>
      </c>
      <c r="J448" s="55">
        <f>G448/E448*100</f>
        <v>0</v>
      </c>
      <c r="K448" s="55">
        <f>G448/F448*100</f>
        <v>0</v>
      </c>
    </row>
    <row r="449" spans="1:11" ht="30">
      <c r="A449" s="153"/>
      <c r="B449" s="156"/>
      <c r="C449" s="56" t="s">
        <v>76</v>
      </c>
      <c r="D449" s="57">
        <f>D456+D463+D470+D477+D484</f>
        <v>3936.5</v>
      </c>
      <c r="E449" s="57">
        <f>E456+E463+E470+E477+E484</f>
        <v>3936.5</v>
      </c>
      <c r="F449" s="57">
        <f>F456+F463+F470+F477+F484</f>
        <v>3562.8</v>
      </c>
      <c r="G449" s="57">
        <f>G456+G463+G470+G477+G484</f>
        <v>0</v>
      </c>
      <c r="H449" s="57">
        <f>H456+H463+H470+H477+H484</f>
        <v>0</v>
      </c>
      <c r="I449" s="62">
        <f>G449/D449*100</f>
        <v>0</v>
      </c>
      <c r="J449" s="62">
        <f>G449/E449*100</f>
        <v>0</v>
      </c>
      <c r="K449" s="62">
        <f>G449/F449*100</f>
        <v>0</v>
      </c>
    </row>
    <row r="450" spans="1:11" ht="75">
      <c r="A450" s="153"/>
      <c r="B450" s="156"/>
      <c r="C450" s="58" t="s">
        <v>77</v>
      </c>
      <c r="D450" s="57">
        <v>0</v>
      </c>
      <c r="E450" s="57">
        <v>0</v>
      </c>
      <c r="F450" s="57">
        <v>0</v>
      </c>
      <c r="G450" s="57">
        <v>0</v>
      </c>
      <c r="H450" s="57">
        <v>0</v>
      </c>
      <c r="I450" s="57">
        <v>0</v>
      </c>
      <c r="J450" s="57">
        <v>0</v>
      </c>
      <c r="K450" s="57">
        <v>0</v>
      </c>
    </row>
    <row r="451" spans="1:11" ht="45">
      <c r="A451" s="153"/>
      <c r="B451" s="156"/>
      <c r="C451" s="56" t="s">
        <v>78</v>
      </c>
      <c r="D451" s="57">
        <v>0</v>
      </c>
      <c r="E451" s="57">
        <v>0</v>
      </c>
      <c r="F451" s="57">
        <v>0</v>
      </c>
      <c r="G451" s="57">
        <v>0</v>
      </c>
      <c r="H451" s="57">
        <v>0</v>
      </c>
      <c r="I451" s="57">
        <v>0</v>
      </c>
      <c r="J451" s="57">
        <v>0</v>
      </c>
      <c r="K451" s="57">
        <v>0</v>
      </c>
    </row>
    <row r="452" spans="1:11" ht="75">
      <c r="A452" s="153"/>
      <c r="B452" s="156"/>
      <c r="C452" s="58" t="s">
        <v>79</v>
      </c>
      <c r="D452" s="57">
        <v>0</v>
      </c>
      <c r="E452" s="57">
        <v>0</v>
      </c>
      <c r="F452" s="57">
        <v>0</v>
      </c>
      <c r="G452" s="57">
        <v>0</v>
      </c>
      <c r="H452" s="57">
        <v>0</v>
      </c>
      <c r="I452" s="57">
        <v>0</v>
      </c>
      <c r="J452" s="57">
        <v>0</v>
      </c>
      <c r="K452" s="57">
        <v>0</v>
      </c>
    </row>
    <row r="453" spans="1:11" ht="45">
      <c r="A453" s="153"/>
      <c r="B453" s="156"/>
      <c r="C453" s="56" t="s">
        <v>80</v>
      </c>
      <c r="D453" s="57">
        <v>0</v>
      </c>
      <c r="E453" s="57">
        <v>0</v>
      </c>
      <c r="F453" s="57">
        <v>0</v>
      </c>
      <c r="G453" s="57">
        <v>0</v>
      </c>
      <c r="H453" s="57">
        <v>0</v>
      </c>
      <c r="I453" s="57">
        <v>0</v>
      </c>
      <c r="J453" s="57">
        <v>0</v>
      </c>
      <c r="K453" s="57">
        <v>0</v>
      </c>
    </row>
    <row r="454" spans="1:11" ht="45">
      <c r="A454" s="154"/>
      <c r="B454" s="157"/>
      <c r="C454" s="56" t="s">
        <v>81</v>
      </c>
      <c r="D454" s="57">
        <v>0</v>
      </c>
      <c r="E454" s="57">
        <v>0</v>
      </c>
      <c r="F454" s="57">
        <v>0</v>
      </c>
      <c r="G454" s="57">
        <v>0</v>
      </c>
      <c r="H454" s="57">
        <v>0</v>
      </c>
      <c r="I454" s="55">
        <v>0</v>
      </c>
      <c r="J454" s="55">
        <v>0</v>
      </c>
      <c r="K454" s="55">
        <v>0</v>
      </c>
    </row>
    <row r="455" spans="1:11" ht="15">
      <c r="A455" s="161" t="s">
        <v>144</v>
      </c>
      <c r="B455" s="155" t="s">
        <v>142</v>
      </c>
      <c r="C455" s="53" t="s">
        <v>75</v>
      </c>
      <c r="D455" s="54">
        <f>D456+D460+D461</f>
        <v>800</v>
      </c>
      <c r="E455" s="54">
        <f>E456+E460+E461</f>
        <v>800</v>
      </c>
      <c r="F455" s="54">
        <f>F456+F460+F461</f>
        <v>800</v>
      </c>
      <c r="G455" s="54">
        <f>G456+G460+G461</f>
        <v>0</v>
      </c>
      <c r="H455" s="54">
        <f>H456+H460+H461</f>
        <v>0</v>
      </c>
      <c r="I455" s="55">
        <f>G455/D455*100</f>
        <v>0</v>
      </c>
      <c r="J455" s="55">
        <f>G455/E455*100</f>
        <v>0</v>
      </c>
      <c r="K455" s="55">
        <f>G455/F455*100</f>
        <v>0</v>
      </c>
    </row>
    <row r="456" spans="1:11" ht="30">
      <c r="A456" s="162"/>
      <c r="B456" s="156"/>
      <c r="C456" s="56" t="s">
        <v>76</v>
      </c>
      <c r="D456" s="57">
        <v>800</v>
      </c>
      <c r="E456" s="57">
        <v>800</v>
      </c>
      <c r="F456" s="57">
        <v>800</v>
      </c>
      <c r="G456" s="57">
        <v>0</v>
      </c>
      <c r="H456" s="57">
        <v>0</v>
      </c>
      <c r="I456" s="62">
        <f>G456/D456*100</f>
        <v>0</v>
      </c>
      <c r="J456" s="62">
        <f>G456/E456*100</f>
        <v>0</v>
      </c>
      <c r="K456" s="62">
        <f>G456/F456*100</f>
        <v>0</v>
      </c>
    </row>
    <row r="457" spans="1:11" ht="75">
      <c r="A457" s="162"/>
      <c r="B457" s="156"/>
      <c r="C457" s="58" t="s">
        <v>77</v>
      </c>
      <c r="D457" s="57">
        <v>0</v>
      </c>
      <c r="E457" s="57">
        <v>0</v>
      </c>
      <c r="F457" s="57">
        <v>0</v>
      </c>
      <c r="G457" s="57">
        <v>0</v>
      </c>
      <c r="H457" s="57">
        <v>0</v>
      </c>
      <c r="I457" s="57">
        <v>0</v>
      </c>
      <c r="J457" s="57">
        <v>0</v>
      </c>
      <c r="K457" s="57">
        <v>0</v>
      </c>
    </row>
    <row r="458" spans="1:11" ht="45">
      <c r="A458" s="162"/>
      <c r="B458" s="156"/>
      <c r="C458" s="56" t="s">
        <v>78</v>
      </c>
      <c r="D458" s="57">
        <v>0</v>
      </c>
      <c r="E458" s="57">
        <v>0</v>
      </c>
      <c r="F458" s="57">
        <v>0</v>
      </c>
      <c r="G458" s="57">
        <v>0</v>
      </c>
      <c r="H458" s="57">
        <v>0</v>
      </c>
      <c r="I458" s="57">
        <v>0</v>
      </c>
      <c r="J458" s="57">
        <v>0</v>
      </c>
      <c r="K458" s="57">
        <v>0</v>
      </c>
    </row>
    <row r="459" spans="1:11" ht="75">
      <c r="A459" s="162"/>
      <c r="B459" s="156"/>
      <c r="C459" s="58" t="s">
        <v>79</v>
      </c>
      <c r="D459" s="57">
        <v>0</v>
      </c>
      <c r="E459" s="57">
        <v>0</v>
      </c>
      <c r="F459" s="57">
        <v>0</v>
      </c>
      <c r="G459" s="57">
        <v>0</v>
      </c>
      <c r="H459" s="57">
        <v>0</v>
      </c>
      <c r="I459" s="57">
        <v>0</v>
      </c>
      <c r="J459" s="57">
        <v>0</v>
      </c>
      <c r="K459" s="57">
        <v>0</v>
      </c>
    </row>
    <row r="460" spans="1:11" ht="45">
      <c r="A460" s="162"/>
      <c r="B460" s="156"/>
      <c r="C460" s="56" t="s">
        <v>80</v>
      </c>
      <c r="D460" s="57">
        <v>0</v>
      </c>
      <c r="E460" s="57">
        <v>0</v>
      </c>
      <c r="F460" s="57">
        <v>0</v>
      </c>
      <c r="G460" s="57">
        <v>0</v>
      </c>
      <c r="H460" s="57">
        <v>0</v>
      </c>
      <c r="I460" s="57">
        <v>0</v>
      </c>
      <c r="J460" s="57">
        <v>0</v>
      </c>
      <c r="K460" s="57">
        <v>0</v>
      </c>
    </row>
    <row r="461" spans="1:11" ht="45">
      <c r="A461" s="190"/>
      <c r="B461" s="157"/>
      <c r="C461" s="56" t="s">
        <v>81</v>
      </c>
      <c r="D461" s="57">
        <v>0</v>
      </c>
      <c r="E461" s="57">
        <v>0</v>
      </c>
      <c r="F461" s="57">
        <v>0</v>
      </c>
      <c r="G461" s="57">
        <v>0</v>
      </c>
      <c r="H461" s="57">
        <v>0</v>
      </c>
      <c r="I461" s="57">
        <v>0</v>
      </c>
      <c r="J461" s="57">
        <v>0</v>
      </c>
      <c r="K461" s="57">
        <v>0</v>
      </c>
    </row>
    <row r="462" spans="1:11" ht="15">
      <c r="A462" s="161" t="s">
        <v>145</v>
      </c>
      <c r="B462" s="155" t="s">
        <v>142</v>
      </c>
      <c r="C462" s="56" t="s">
        <v>75</v>
      </c>
      <c r="D462" s="57">
        <f>D463+D467+D468</f>
        <v>300</v>
      </c>
      <c r="E462" s="57">
        <f>E463+E467+E468</f>
        <v>300</v>
      </c>
      <c r="F462" s="57">
        <f>F463+F467+F468</f>
        <v>300</v>
      </c>
      <c r="G462" s="57">
        <f>G463+G467+G468</f>
        <v>0</v>
      </c>
      <c r="H462" s="57">
        <f>H463+H467+H468</f>
        <v>0</v>
      </c>
      <c r="I462" s="55">
        <f>G462/D462*100</f>
        <v>0</v>
      </c>
      <c r="J462" s="55">
        <f>G462/E462*100</f>
        <v>0</v>
      </c>
      <c r="K462" s="55">
        <f>G462/F462*100</f>
        <v>0</v>
      </c>
    </row>
    <row r="463" spans="1:11" ht="30">
      <c r="A463" s="162"/>
      <c r="B463" s="156"/>
      <c r="C463" s="56" t="s">
        <v>76</v>
      </c>
      <c r="D463" s="57">
        <v>300</v>
      </c>
      <c r="E463" s="57">
        <v>300</v>
      </c>
      <c r="F463" s="57">
        <v>300</v>
      </c>
      <c r="G463" s="57">
        <v>0</v>
      </c>
      <c r="H463" s="57">
        <v>0</v>
      </c>
      <c r="I463" s="62">
        <f>G463/D463*100</f>
        <v>0</v>
      </c>
      <c r="J463" s="62">
        <f>G463/E463*100</f>
        <v>0</v>
      </c>
      <c r="K463" s="62">
        <f>G463/F463*100</f>
        <v>0</v>
      </c>
    </row>
    <row r="464" spans="1:11" ht="75">
      <c r="A464" s="162"/>
      <c r="B464" s="156"/>
      <c r="C464" s="58" t="s">
        <v>77</v>
      </c>
      <c r="D464" s="57">
        <v>0</v>
      </c>
      <c r="E464" s="57">
        <v>0</v>
      </c>
      <c r="F464" s="57">
        <v>0</v>
      </c>
      <c r="G464" s="57">
        <v>0</v>
      </c>
      <c r="H464" s="57">
        <v>0</v>
      </c>
      <c r="I464" s="57">
        <v>0</v>
      </c>
      <c r="J464" s="57">
        <v>0</v>
      </c>
      <c r="K464" s="57">
        <v>0</v>
      </c>
    </row>
    <row r="465" spans="1:11" ht="45">
      <c r="A465" s="162"/>
      <c r="B465" s="156"/>
      <c r="C465" s="56" t="s">
        <v>78</v>
      </c>
      <c r="D465" s="57">
        <v>0</v>
      </c>
      <c r="E465" s="57">
        <v>0</v>
      </c>
      <c r="F465" s="57">
        <v>0</v>
      </c>
      <c r="G465" s="57">
        <v>0</v>
      </c>
      <c r="H465" s="57">
        <v>0</v>
      </c>
      <c r="I465" s="57">
        <v>0</v>
      </c>
      <c r="J465" s="57">
        <v>0</v>
      </c>
      <c r="K465" s="57">
        <v>0</v>
      </c>
    </row>
    <row r="466" spans="1:11" ht="75">
      <c r="A466" s="162"/>
      <c r="B466" s="156"/>
      <c r="C466" s="58" t="s">
        <v>79</v>
      </c>
      <c r="D466" s="57">
        <v>0</v>
      </c>
      <c r="E466" s="57">
        <v>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  <c r="K466" s="57">
        <v>0</v>
      </c>
    </row>
    <row r="467" spans="1:11" ht="45">
      <c r="A467" s="162"/>
      <c r="B467" s="156"/>
      <c r="C467" s="56" t="s">
        <v>80</v>
      </c>
      <c r="D467" s="57">
        <v>0</v>
      </c>
      <c r="E467" s="57">
        <v>0</v>
      </c>
      <c r="F467" s="57">
        <v>0</v>
      </c>
      <c r="G467" s="57">
        <v>0</v>
      </c>
      <c r="H467" s="57">
        <v>0</v>
      </c>
      <c r="I467" s="57">
        <v>0</v>
      </c>
      <c r="J467" s="57">
        <v>0</v>
      </c>
      <c r="K467" s="57">
        <v>0</v>
      </c>
    </row>
    <row r="468" spans="1:11" ht="45">
      <c r="A468" s="190"/>
      <c r="B468" s="157"/>
      <c r="C468" s="56" t="s">
        <v>81</v>
      </c>
      <c r="D468" s="57">
        <v>0</v>
      </c>
      <c r="E468" s="57">
        <v>0</v>
      </c>
      <c r="F468" s="57">
        <v>0</v>
      </c>
      <c r="G468" s="57">
        <v>0</v>
      </c>
      <c r="H468" s="57">
        <v>0</v>
      </c>
      <c r="I468" s="57">
        <v>0</v>
      </c>
      <c r="J468" s="57">
        <v>0</v>
      </c>
      <c r="K468" s="57">
        <v>0</v>
      </c>
    </row>
    <row r="469" spans="1:11" ht="15">
      <c r="A469" s="161" t="s">
        <v>146</v>
      </c>
      <c r="B469" s="155" t="s">
        <v>142</v>
      </c>
      <c r="C469" s="53" t="s">
        <v>75</v>
      </c>
      <c r="D469" s="54">
        <f>D470+D474+D475</f>
        <v>1600</v>
      </c>
      <c r="E469" s="54">
        <f>E470+E474+E475</f>
        <v>1600</v>
      </c>
      <c r="F469" s="54">
        <f>F470+F474+F475</f>
        <v>1600</v>
      </c>
      <c r="G469" s="54">
        <f>G470+G474+G475</f>
        <v>0</v>
      </c>
      <c r="H469" s="54">
        <f>H470+H474+H475</f>
        <v>0</v>
      </c>
      <c r="I469" s="55">
        <v>0</v>
      </c>
      <c r="J469" s="55">
        <v>0</v>
      </c>
      <c r="K469" s="55">
        <v>0</v>
      </c>
    </row>
    <row r="470" spans="1:11" ht="30">
      <c r="A470" s="162"/>
      <c r="B470" s="156"/>
      <c r="C470" s="56" t="s">
        <v>76</v>
      </c>
      <c r="D470" s="57">
        <v>1600</v>
      </c>
      <c r="E470" s="57">
        <v>1600</v>
      </c>
      <c r="F470" s="57">
        <v>1600</v>
      </c>
      <c r="G470" s="57">
        <v>0</v>
      </c>
      <c r="H470" s="57">
        <v>0</v>
      </c>
      <c r="I470" s="55">
        <v>0</v>
      </c>
      <c r="J470" s="55">
        <v>0</v>
      </c>
      <c r="K470" s="55">
        <v>0</v>
      </c>
    </row>
    <row r="471" spans="1:11" ht="75">
      <c r="A471" s="162"/>
      <c r="B471" s="156"/>
      <c r="C471" s="58" t="s">
        <v>77</v>
      </c>
      <c r="D471" s="57">
        <v>0</v>
      </c>
      <c r="E471" s="57">
        <v>0</v>
      </c>
      <c r="F471" s="57">
        <v>0</v>
      </c>
      <c r="G471" s="57">
        <v>0</v>
      </c>
      <c r="H471" s="57">
        <v>0</v>
      </c>
      <c r="I471" s="57">
        <v>0</v>
      </c>
      <c r="J471" s="57">
        <v>0</v>
      </c>
      <c r="K471" s="57">
        <v>0</v>
      </c>
    </row>
    <row r="472" spans="1:11" ht="45">
      <c r="A472" s="162"/>
      <c r="B472" s="156"/>
      <c r="C472" s="56" t="s">
        <v>78</v>
      </c>
      <c r="D472" s="57">
        <v>0</v>
      </c>
      <c r="E472" s="57">
        <v>0</v>
      </c>
      <c r="F472" s="57">
        <v>0</v>
      </c>
      <c r="G472" s="57">
        <v>0</v>
      </c>
      <c r="H472" s="57">
        <v>0</v>
      </c>
      <c r="I472" s="57">
        <v>0</v>
      </c>
      <c r="J472" s="57">
        <v>0</v>
      </c>
      <c r="K472" s="57">
        <v>0</v>
      </c>
    </row>
    <row r="473" spans="1:11" ht="75">
      <c r="A473" s="162"/>
      <c r="B473" s="156"/>
      <c r="C473" s="58" t="s">
        <v>79</v>
      </c>
      <c r="D473" s="57">
        <v>0</v>
      </c>
      <c r="E473" s="57">
        <v>0</v>
      </c>
      <c r="F473" s="57">
        <v>0</v>
      </c>
      <c r="G473" s="57">
        <v>0</v>
      </c>
      <c r="H473" s="57">
        <v>0</v>
      </c>
      <c r="I473" s="57">
        <v>0</v>
      </c>
      <c r="J473" s="57">
        <v>0</v>
      </c>
      <c r="K473" s="57">
        <v>0</v>
      </c>
    </row>
    <row r="474" spans="1:11" ht="45">
      <c r="A474" s="162"/>
      <c r="B474" s="156"/>
      <c r="C474" s="56" t="s">
        <v>80</v>
      </c>
      <c r="D474" s="57">
        <v>0</v>
      </c>
      <c r="E474" s="57">
        <v>0</v>
      </c>
      <c r="F474" s="57">
        <v>0</v>
      </c>
      <c r="G474" s="57">
        <v>0</v>
      </c>
      <c r="H474" s="57">
        <v>0</v>
      </c>
      <c r="I474" s="57">
        <v>0</v>
      </c>
      <c r="J474" s="57">
        <v>0</v>
      </c>
      <c r="K474" s="57">
        <v>0</v>
      </c>
    </row>
    <row r="475" spans="1:11" ht="45">
      <c r="A475" s="190"/>
      <c r="B475" s="157"/>
      <c r="C475" s="56" t="s">
        <v>81</v>
      </c>
      <c r="D475" s="57">
        <v>0</v>
      </c>
      <c r="E475" s="57">
        <v>0</v>
      </c>
      <c r="F475" s="57">
        <v>0</v>
      </c>
      <c r="G475" s="57">
        <v>0</v>
      </c>
      <c r="H475" s="57">
        <v>0</v>
      </c>
      <c r="I475" s="57">
        <v>0</v>
      </c>
      <c r="J475" s="57">
        <v>0</v>
      </c>
      <c r="K475" s="57">
        <v>0</v>
      </c>
    </row>
    <row r="476" spans="1:11" ht="15">
      <c r="A476" s="161" t="s">
        <v>147</v>
      </c>
      <c r="B476" s="155" t="s">
        <v>142</v>
      </c>
      <c r="C476" s="53" t="s">
        <v>75</v>
      </c>
      <c r="D476" s="54">
        <f>D477+D481+D482</f>
        <v>1236.5</v>
      </c>
      <c r="E476" s="54">
        <f>E477+E481+E482</f>
        <v>1236.5</v>
      </c>
      <c r="F476" s="54">
        <f>F477+F481+F482</f>
        <v>862.8</v>
      </c>
      <c r="G476" s="54">
        <f>G477+G481+G482</f>
        <v>0</v>
      </c>
      <c r="H476" s="54">
        <f>H477+H481+H482</f>
        <v>0</v>
      </c>
      <c r="I476" s="55">
        <f>G476/D476*100</f>
        <v>0</v>
      </c>
      <c r="J476" s="55">
        <f>G476/E476*100</f>
        <v>0</v>
      </c>
      <c r="K476" s="55">
        <f>G476/F476*100</f>
        <v>0</v>
      </c>
    </row>
    <row r="477" spans="1:11" ht="30">
      <c r="A477" s="162"/>
      <c r="B477" s="156"/>
      <c r="C477" s="56" t="s">
        <v>76</v>
      </c>
      <c r="D477" s="57">
        <v>1236.5</v>
      </c>
      <c r="E477" s="57">
        <v>1236.5</v>
      </c>
      <c r="F477" s="57">
        <v>862.8</v>
      </c>
      <c r="G477" s="57">
        <v>0</v>
      </c>
      <c r="H477" s="57">
        <v>0</v>
      </c>
      <c r="I477" s="62">
        <f>G477/D477*100</f>
        <v>0</v>
      </c>
      <c r="J477" s="62">
        <f>G477/E477*100</f>
        <v>0</v>
      </c>
      <c r="K477" s="62">
        <f>G477/F477*100</f>
        <v>0</v>
      </c>
    </row>
    <row r="478" spans="1:11" ht="75">
      <c r="A478" s="162"/>
      <c r="B478" s="156"/>
      <c r="C478" s="58" t="s">
        <v>77</v>
      </c>
      <c r="D478" s="57">
        <v>0</v>
      </c>
      <c r="E478" s="57">
        <v>0</v>
      </c>
      <c r="F478" s="57">
        <v>0</v>
      </c>
      <c r="G478" s="57">
        <v>0</v>
      </c>
      <c r="H478" s="57">
        <v>0</v>
      </c>
      <c r="I478" s="57">
        <v>0</v>
      </c>
      <c r="J478" s="57">
        <v>0</v>
      </c>
      <c r="K478" s="57">
        <v>0</v>
      </c>
    </row>
    <row r="479" spans="1:11" ht="45">
      <c r="A479" s="162"/>
      <c r="B479" s="156"/>
      <c r="C479" s="56" t="s">
        <v>78</v>
      </c>
      <c r="D479" s="57">
        <v>0</v>
      </c>
      <c r="E479" s="57">
        <v>0</v>
      </c>
      <c r="F479" s="57">
        <v>0</v>
      </c>
      <c r="G479" s="57">
        <v>0</v>
      </c>
      <c r="H479" s="57">
        <v>0</v>
      </c>
      <c r="I479" s="57">
        <v>0</v>
      </c>
      <c r="J479" s="57">
        <v>0</v>
      </c>
      <c r="K479" s="57">
        <v>0</v>
      </c>
    </row>
    <row r="480" spans="1:11" ht="75">
      <c r="A480" s="162"/>
      <c r="B480" s="156"/>
      <c r="C480" s="58" t="s">
        <v>79</v>
      </c>
      <c r="D480" s="57">
        <v>0</v>
      </c>
      <c r="E480" s="57">
        <v>0</v>
      </c>
      <c r="F480" s="57">
        <v>0</v>
      </c>
      <c r="G480" s="57">
        <v>0</v>
      </c>
      <c r="H480" s="57">
        <v>0</v>
      </c>
      <c r="I480" s="57">
        <v>0</v>
      </c>
      <c r="J480" s="57">
        <v>0</v>
      </c>
      <c r="K480" s="57">
        <v>0</v>
      </c>
    </row>
    <row r="481" spans="1:11" ht="45">
      <c r="A481" s="162"/>
      <c r="B481" s="156"/>
      <c r="C481" s="56" t="s">
        <v>80</v>
      </c>
      <c r="D481" s="57">
        <v>0</v>
      </c>
      <c r="E481" s="57">
        <v>0</v>
      </c>
      <c r="F481" s="57">
        <v>0</v>
      </c>
      <c r="G481" s="57">
        <v>0</v>
      </c>
      <c r="H481" s="57">
        <v>0</v>
      </c>
      <c r="I481" s="57">
        <v>0</v>
      </c>
      <c r="J481" s="57">
        <v>0</v>
      </c>
      <c r="K481" s="57">
        <v>0</v>
      </c>
    </row>
    <row r="482" spans="1:11" ht="45">
      <c r="A482" s="190"/>
      <c r="B482" s="157"/>
      <c r="C482" s="56" t="s">
        <v>81</v>
      </c>
      <c r="D482" s="57">
        <v>0</v>
      </c>
      <c r="E482" s="57">
        <v>0</v>
      </c>
      <c r="F482" s="57">
        <v>0</v>
      </c>
      <c r="G482" s="57">
        <v>0</v>
      </c>
      <c r="H482" s="57">
        <v>0</v>
      </c>
      <c r="I482" s="57">
        <v>0</v>
      </c>
      <c r="J482" s="57">
        <v>0</v>
      </c>
      <c r="K482" s="57">
        <v>0</v>
      </c>
    </row>
    <row r="483" spans="1:11" ht="15">
      <c r="A483" s="161" t="s">
        <v>148</v>
      </c>
      <c r="B483" s="155" t="s">
        <v>142</v>
      </c>
      <c r="C483" s="53" t="s">
        <v>75</v>
      </c>
      <c r="D483" s="54">
        <f>D484+D488+D489</f>
        <v>0</v>
      </c>
      <c r="E483" s="54">
        <f>E484+E488+E489</f>
        <v>0</v>
      </c>
      <c r="F483" s="54">
        <f>F484+F488+F489</f>
        <v>0</v>
      </c>
      <c r="G483" s="54">
        <f>G484+G488+G489</f>
        <v>0</v>
      </c>
      <c r="H483" s="54">
        <f>H484+H488+H489</f>
        <v>0</v>
      </c>
      <c r="I483" s="55">
        <v>0</v>
      </c>
      <c r="J483" s="55">
        <v>0</v>
      </c>
      <c r="K483" s="55">
        <v>0</v>
      </c>
    </row>
    <row r="484" spans="1:11" ht="30">
      <c r="A484" s="162"/>
      <c r="B484" s="156"/>
      <c r="C484" s="56" t="s">
        <v>76</v>
      </c>
      <c r="D484" s="57">
        <f>236.5-236.5</f>
        <v>0</v>
      </c>
      <c r="E484" s="57">
        <f>236.5-236.5</f>
        <v>0</v>
      </c>
      <c r="F484" s="57">
        <v>0</v>
      </c>
      <c r="G484" s="57">
        <v>0</v>
      </c>
      <c r="H484" s="57">
        <v>0</v>
      </c>
      <c r="I484" s="62">
        <v>0</v>
      </c>
      <c r="J484" s="62">
        <v>0</v>
      </c>
      <c r="K484" s="62">
        <v>0</v>
      </c>
    </row>
    <row r="485" spans="1:11" ht="75">
      <c r="A485" s="162"/>
      <c r="B485" s="156"/>
      <c r="C485" s="58" t="s">
        <v>77</v>
      </c>
      <c r="D485" s="57">
        <v>0</v>
      </c>
      <c r="E485" s="57">
        <v>0</v>
      </c>
      <c r="F485" s="57">
        <v>0</v>
      </c>
      <c r="G485" s="57">
        <v>0</v>
      </c>
      <c r="H485" s="57">
        <v>0</v>
      </c>
      <c r="I485" s="57">
        <v>0</v>
      </c>
      <c r="J485" s="57">
        <v>0</v>
      </c>
      <c r="K485" s="57">
        <v>0</v>
      </c>
    </row>
    <row r="486" spans="1:11" ht="45">
      <c r="A486" s="162"/>
      <c r="B486" s="156"/>
      <c r="C486" s="56" t="s">
        <v>78</v>
      </c>
      <c r="D486" s="57">
        <v>0</v>
      </c>
      <c r="E486" s="57">
        <v>0</v>
      </c>
      <c r="F486" s="57">
        <v>0</v>
      </c>
      <c r="G486" s="57">
        <v>0</v>
      </c>
      <c r="H486" s="57">
        <v>0</v>
      </c>
      <c r="I486" s="57">
        <v>0</v>
      </c>
      <c r="J486" s="57">
        <v>0</v>
      </c>
      <c r="K486" s="57">
        <v>0</v>
      </c>
    </row>
    <row r="487" spans="1:11" ht="75">
      <c r="A487" s="162"/>
      <c r="B487" s="156"/>
      <c r="C487" s="58" t="s">
        <v>79</v>
      </c>
      <c r="D487" s="57">
        <v>0</v>
      </c>
      <c r="E487" s="57">
        <v>0</v>
      </c>
      <c r="F487" s="57">
        <v>0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</row>
    <row r="488" spans="1:11" ht="45">
      <c r="A488" s="162"/>
      <c r="B488" s="156"/>
      <c r="C488" s="56" t="s">
        <v>80</v>
      </c>
      <c r="D488" s="57">
        <v>0</v>
      </c>
      <c r="E488" s="57">
        <v>0</v>
      </c>
      <c r="F488" s="57">
        <v>0</v>
      </c>
      <c r="G488" s="57">
        <v>0</v>
      </c>
      <c r="H488" s="57">
        <v>0</v>
      </c>
      <c r="I488" s="57">
        <v>0</v>
      </c>
      <c r="J488" s="57">
        <v>0</v>
      </c>
      <c r="K488" s="57">
        <v>0</v>
      </c>
    </row>
    <row r="489" spans="1:11" ht="45">
      <c r="A489" s="190"/>
      <c r="B489" s="157"/>
      <c r="C489" s="56" t="s">
        <v>81</v>
      </c>
      <c r="D489" s="57">
        <v>0</v>
      </c>
      <c r="E489" s="57">
        <v>0</v>
      </c>
      <c r="F489" s="57">
        <v>0</v>
      </c>
      <c r="G489" s="57">
        <v>0</v>
      </c>
      <c r="H489" s="57">
        <v>0</v>
      </c>
      <c r="I489" s="57">
        <v>0</v>
      </c>
      <c r="J489" s="57">
        <v>0</v>
      </c>
      <c r="K489" s="57">
        <v>0</v>
      </c>
    </row>
    <row r="490" spans="1:11" ht="15">
      <c r="A490" s="152" t="s">
        <v>149</v>
      </c>
      <c r="B490" s="155" t="s">
        <v>104</v>
      </c>
      <c r="C490" s="53" t="s">
        <v>75</v>
      </c>
      <c r="D490" s="54">
        <f>D491+D493+D495+D496</f>
        <v>37729.6</v>
      </c>
      <c r="E490" s="54">
        <f>E491+E493+E495+E496</f>
        <v>37729.6</v>
      </c>
      <c r="F490" s="54">
        <f>F491+F493+F495+F496</f>
        <v>35291.46</v>
      </c>
      <c r="G490" s="54">
        <f>G491+G493+G495+G496</f>
        <v>14654.7</v>
      </c>
      <c r="H490" s="54">
        <f>H491+H493+H495+H496</f>
        <v>13480.5</v>
      </c>
      <c r="I490" s="55">
        <f>G490/D490*100</f>
        <v>38.84138713370934</v>
      </c>
      <c r="J490" s="55">
        <f>G490/E490*100</f>
        <v>38.84138713370934</v>
      </c>
      <c r="K490" s="55">
        <f>G490/F490*100</f>
        <v>41.524776815694224</v>
      </c>
    </row>
    <row r="491" spans="1:11" ht="30">
      <c r="A491" s="153"/>
      <c r="B491" s="156"/>
      <c r="C491" s="56" t="s">
        <v>76</v>
      </c>
      <c r="D491" s="57">
        <f>D498+D540+D568+D582+D610+D617+D631+D638</f>
        <v>37729.6</v>
      </c>
      <c r="E491" s="57">
        <f>E498+E540+E568+E582+E610+E617+E631+E638</f>
        <v>37729.6</v>
      </c>
      <c r="F491" s="57">
        <f>F498+F540+F568+F582+F610+F617+F631+F638</f>
        <v>35291.46</v>
      </c>
      <c r="G491" s="57">
        <f>G498+G540+G568+G582+G610+G617+G631+G638</f>
        <v>14654.7</v>
      </c>
      <c r="H491" s="57">
        <f>H498+H540+H568+H582+H610+H617+H631+H638</f>
        <v>13480.5</v>
      </c>
      <c r="I491" s="62">
        <f>G491/D491*100</f>
        <v>38.84138713370934</v>
      </c>
      <c r="J491" s="62">
        <f>G491/E491*100</f>
        <v>38.84138713370934</v>
      </c>
      <c r="K491" s="62">
        <f>G491/F491*100</f>
        <v>41.524776815694224</v>
      </c>
    </row>
    <row r="492" spans="1:11" ht="75">
      <c r="A492" s="153"/>
      <c r="B492" s="156"/>
      <c r="C492" s="58" t="s">
        <v>77</v>
      </c>
      <c r="D492" s="57">
        <v>0</v>
      </c>
      <c r="E492" s="57">
        <v>0</v>
      </c>
      <c r="F492" s="57">
        <v>0</v>
      </c>
      <c r="G492" s="57">
        <v>0</v>
      </c>
      <c r="H492" s="57">
        <v>0</v>
      </c>
      <c r="I492" s="62">
        <v>0</v>
      </c>
      <c r="J492" s="62">
        <v>0</v>
      </c>
      <c r="K492" s="62">
        <v>0</v>
      </c>
    </row>
    <row r="493" spans="1:11" ht="45">
      <c r="A493" s="153"/>
      <c r="B493" s="156"/>
      <c r="C493" s="56" t="s">
        <v>78</v>
      </c>
      <c r="D493" s="57">
        <f>D500+D542+D570+D584+D612</f>
        <v>0</v>
      </c>
      <c r="E493" s="57">
        <f>E500+E542+E570+E584+E612</f>
        <v>0</v>
      </c>
      <c r="F493" s="57">
        <f>F500+F542+F570+F584+F612</f>
        <v>0</v>
      </c>
      <c r="G493" s="57">
        <f>G500+G542+G570+G584+G612</f>
        <v>0</v>
      </c>
      <c r="H493" s="57">
        <f>H500+H542+H570+H584+H612</f>
        <v>0</v>
      </c>
      <c r="I493" s="62">
        <v>0</v>
      </c>
      <c r="J493" s="62">
        <v>0</v>
      </c>
      <c r="K493" s="62">
        <v>0</v>
      </c>
    </row>
    <row r="494" spans="1:11" ht="75">
      <c r="A494" s="153"/>
      <c r="B494" s="156"/>
      <c r="C494" s="58" t="s">
        <v>79</v>
      </c>
      <c r="D494" s="57">
        <f>D493</f>
        <v>0</v>
      </c>
      <c r="E494" s="57">
        <f>E493</f>
        <v>0</v>
      </c>
      <c r="F494" s="57">
        <f>F493</f>
        <v>0</v>
      </c>
      <c r="G494" s="57">
        <f>G493</f>
        <v>0</v>
      </c>
      <c r="H494" s="57">
        <f>H493</f>
        <v>0</v>
      </c>
      <c r="I494" s="62">
        <v>0</v>
      </c>
      <c r="J494" s="62">
        <v>0</v>
      </c>
      <c r="K494" s="62">
        <v>0</v>
      </c>
    </row>
    <row r="495" spans="1:11" ht="45">
      <c r="A495" s="153"/>
      <c r="B495" s="156"/>
      <c r="C495" s="56" t="s">
        <v>80</v>
      </c>
      <c r="D495" s="57">
        <f>D502+D544+D572+D586+D614</f>
        <v>0</v>
      </c>
      <c r="E495" s="57">
        <v>0</v>
      </c>
      <c r="F495" s="57">
        <v>0</v>
      </c>
      <c r="G495" s="57">
        <v>0</v>
      </c>
      <c r="H495" s="57">
        <v>0</v>
      </c>
      <c r="I495" s="57">
        <f aca="true" t="shared" si="32" ref="I495:K496">I502+I544+I572+I586+I614</f>
        <v>0</v>
      </c>
      <c r="J495" s="57">
        <f t="shared" si="32"/>
        <v>0</v>
      </c>
      <c r="K495" s="57">
        <f t="shared" si="32"/>
        <v>0</v>
      </c>
    </row>
    <row r="496" spans="1:11" ht="45">
      <c r="A496" s="154"/>
      <c r="B496" s="157"/>
      <c r="C496" s="56" t="s">
        <v>81</v>
      </c>
      <c r="D496" s="57">
        <v>0</v>
      </c>
      <c r="E496" s="57">
        <v>0</v>
      </c>
      <c r="F496" s="57">
        <v>0</v>
      </c>
      <c r="G496" s="57">
        <v>0</v>
      </c>
      <c r="H496" s="57">
        <v>0</v>
      </c>
      <c r="I496" s="57">
        <f t="shared" si="32"/>
        <v>0</v>
      </c>
      <c r="J496" s="57">
        <f t="shared" si="32"/>
        <v>0</v>
      </c>
      <c r="K496" s="57">
        <f t="shared" si="32"/>
        <v>0</v>
      </c>
    </row>
    <row r="497" spans="1:11" ht="15">
      <c r="A497" s="152" t="s">
        <v>150</v>
      </c>
      <c r="B497" s="155" t="s">
        <v>104</v>
      </c>
      <c r="C497" s="53" t="s">
        <v>75</v>
      </c>
      <c r="D497" s="54">
        <f>D498+D500+D502+D503</f>
        <v>6218.7</v>
      </c>
      <c r="E497" s="54">
        <f>E498+E500+E502+E503</f>
        <v>6218.7</v>
      </c>
      <c r="F497" s="54">
        <f>F498+F500+F502+F503</f>
        <v>3801.8</v>
      </c>
      <c r="G497" s="54">
        <f>G498+G500+G502+G503</f>
        <v>1053.4</v>
      </c>
      <c r="H497" s="54">
        <f>H498+H500+H502+H503</f>
        <v>250.6</v>
      </c>
      <c r="I497" s="55">
        <f>G497/D497*100</f>
        <v>16.939231672214454</v>
      </c>
      <c r="J497" s="55">
        <f>G497/E497*100</f>
        <v>16.939231672214454</v>
      </c>
      <c r="K497" s="55">
        <f>G497/F497*100</f>
        <v>27.707927823662477</v>
      </c>
    </row>
    <row r="498" spans="1:11" ht="30">
      <c r="A498" s="153"/>
      <c r="B498" s="156"/>
      <c r="C498" s="56" t="s">
        <v>76</v>
      </c>
      <c r="D498" s="57">
        <f>D505+D512+D519+D526+D533</f>
        <v>6218.7</v>
      </c>
      <c r="E498" s="57">
        <f>E505+E512+E519+E526+E533</f>
        <v>6218.7</v>
      </c>
      <c r="F498" s="57">
        <f>F505+F512+F519+F526+F533</f>
        <v>3801.8</v>
      </c>
      <c r="G498" s="57">
        <f>G505+G512+G519+G526+G533</f>
        <v>1053.4</v>
      </c>
      <c r="H498" s="57">
        <f>H505+H512+H519+H526+H533</f>
        <v>250.6</v>
      </c>
      <c r="I498" s="62">
        <f>G498/D498*100</f>
        <v>16.939231672214454</v>
      </c>
      <c r="J498" s="62">
        <f>G498/E498*100</f>
        <v>16.939231672214454</v>
      </c>
      <c r="K498" s="62">
        <f>G498/F498*100</f>
        <v>27.707927823662477</v>
      </c>
    </row>
    <row r="499" spans="1:11" ht="75">
      <c r="A499" s="153"/>
      <c r="B499" s="156"/>
      <c r="C499" s="58" t="s">
        <v>77</v>
      </c>
      <c r="D499" s="57">
        <f aca="true" t="shared" si="33" ref="D499:K500">D506+D513</f>
        <v>0</v>
      </c>
      <c r="E499" s="57">
        <f t="shared" si="33"/>
        <v>0</v>
      </c>
      <c r="F499" s="57">
        <f t="shared" si="33"/>
        <v>0</v>
      </c>
      <c r="G499" s="57">
        <f t="shared" si="33"/>
        <v>0</v>
      </c>
      <c r="H499" s="57">
        <f t="shared" si="33"/>
        <v>0</v>
      </c>
      <c r="I499" s="57">
        <f t="shared" si="33"/>
        <v>0</v>
      </c>
      <c r="J499" s="57">
        <f t="shared" si="33"/>
        <v>0</v>
      </c>
      <c r="K499" s="57">
        <f t="shared" si="33"/>
        <v>0</v>
      </c>
    </row>
    <row r="500" spans="1:11" ht="45">
      <c r="A500" s="153"/>
      <c r="B500" s="156"/>
      <c r="C500" s="56" t="s">
        <v>78</v>
      </c>
      <c r="D500" s="57">
        <f t="shared" si="33"/>
        <v>0</v>
      </c>
      <c r="E500" s="57">
        <f t="shared" si="33"/>
        <v>0</v>
      </c>
      <c r="F500" s="57">
        <f t="shared" si="33"/>
        <v>0</v>
      </c>
      <c r="G500" s="57">
        <f t="shared" si="33"/>
        <v>0</v>
      </c>
      <c r="H500" s="57">
        <f t="shared" si="33"/>
        <v>0</v>
      </c>
      <c r="I500" s="57">
        <f t="shared" si="33"/>
        <v>0</v>
      </c>
      <c r="J500" s="57">
        <f t="shared" si="33"/>
        <v>0</v>
      </c>
      <c r="K500" s="57">
        <f t="shared" si="33"/>
        <v>0</v>
      </c>
    </row>
    <row r="501" spans="1:11" ht="75">
      <c r="A501" s="153"/>
      <c r="B501" s="156"/>
      <c r="C501" s="58" t="s">
        <v>79</v>
      </c>
      <c r="D501" s="57">
        <v>0</v>
      </c>
      <c r="E501" s="57">
        <v>0</v>
      </c>
      <c r="F501" s="57">
        <v>0</v>
      </c>
      <c r="G501" s="57">
        <v>0</v>
      </c>
      <c r="H501" s="57">
        <v>0</v>
      </c>
      <c r="I501" s="57">
        <v>0</v>
      </c>
      <c r="J501" s="57">
        <v>0</v>
      </c>
      <c r="K501" s="57">
        <v>0</v>
      </c>
    </row>
    <row r="502" spans="1:11" ht="45">
      <c r="A502" s="153"/>
      <c r="B502" s="156"/>
      <c r="C502" s="56" t="s">
        <v>80</v>
      </c>
      <c r="D502" s="57">
        <f aca="true" t="shared" si="34" ref="D502:K503">D509+D516</f>
        <v>0</v>
      </c>
      <c r="E502" s="57">
        <f t="shared" si="34"/>
        <v>0</v>
      </c>
      <c r="F502" s="57">
        <f t="shared" si="34"/>
        <v>0</v>
      </c>
      <c r="G502" s="57">
        <f t="shared" si="34"/>
        <v>0</v>
      </c>
      <c r="H502" s="57">
        <f t="shared" si="34"/>
        <v>0</v>
      </c>
      <c r="I502" s="57">
        <f t="shared" si="34"/>
        <v>0</v>
      </c>
      <c r="J502" s="57">
        <f t="shared" si="34"/>
        <v>0</v>
      </c>
      <c r="K502" s="57">
        <f t="shared" si="34"/>
        <v>0</v>
      </c>
    </row>
    <row r="503" spans="1:11" ht="45">
      <c r="A503" s="154"/>
      <c r="B503" s="157"/>
      <c r="C503" s="56" t="s">
        <v>81</v>
      </c>
      <c r="D503" s="57">
        <f t="shared" si="34"/>
        <v>0</v>
      </c>
      <c r="E503" s="57">
        <f t="shared" si="34"/>
        <v>0</v>
      </c>
      <c r="F503" s="57">
        <f t="shared" si="34"/>
        <v>0</v>
      </c>
      <c r="G503" s="57">
        <f t="shared" si="34"/>
        <v>0</v>
      </c>
      <c r="H503" s="57">
        <f t="shared" si="34"/>
        <v>0</v>
      </c>
      <c r="I503" s="57">
        <f t="shared" si="34"/>
        <v>0</v>
      </c>
      <c r="J503" s="57">
        <f t="shared" si="34"/>
        <v>0</v>
      </c>
      <c r="K503" s="57">
        <f t="shared" si="34"/>
        <v>0</v>
      </c>
    </row>
    <row r="504" spans="1:11" ht="15">
      <c r="A504" s="163" t="s">
        <v>151</v>
      </c>
      <c r="B504" s="155" t="s">
        <v>104</v>
      </c>
      <c r="C504" s="53" t="s">
        <v>75</v>
      </c>
      <c r="D504" s="54">
        <f>D505+D507+D509+D510</f>
        <v>1560</v>
      </c>
      <c r="E504" s="54">
        <f>E505+E507+E509+E510</f>
        <v>1560</v>
      </c>
      <c r="F504" s="54">
        <f>F505+F507+F509+F510</f>
        <v>1050</v>
      </c>
      <c r="G504" s="54">
        <f>G505+G507+G509+G510</f>
        <v>50</v>
      </c>
      <c r="H504" s="54">
        <f>H505+H507+H509+H510</f>
        <v>50</v>
      </c>
      <c r="I504" s="55">
        <f>G504/D504*100</f>
        <v>3.205128205128205</v>
      </c>
      <c r="J504" s="55">
        <f>G504/E504*100</f>
        <v>3.205128205128205</v>
      </c>
      <c r="K504" s="55">
        <f>G504/F504*100</f>
        <v>4.761904761904762</v>
      </c>
    </row>
    <row r="505" spans="1:11" ht="30">
      <c r="A505" s="164"/>
      <c r="B505" s="156"/>
      <c r="C505" s="56" t="s">
        <v>76</v>
      </c>
      <c r="D505" s="57">
        <v>1560</v>
      </c>
      <c r="E505" s="57">
        <v>1560</v>
      </c>
      <c r="F505" s="57">
        <f>50+1000</f>
        <v>1050</v>
      </c>
      <c r="G505" s="57">
        <v>50</v>
      </c>
      <c r="H505" s="57">
        <v>50</v>
      </c>
      <c r="I505" s="62">
        <f>G505/D505*100</f>
        <v>3.205128205128205</v>
      </c>
      <c r="J505" s="62">
        <f>G505/E505*100</f>
        <v>3.205128205128205</v>
      </c>
      <c r="K505" s="62">
        <f>G505/F505*100</f>
        <v>4.761904761904762</v>
      </c>
    </row>
    <row r="506" spans="1:11" ht="75">
      <c r="A506" s="164"/>
      <c r="B506" s="156"/>
      <c r="C506" s="58" t="s">
        <v>77</v>
      </c>
      <c r="D506" s="57">
        <v>0</v>
      </c>
      <c r="E506" s="57">
        <v>0</v>
      </c>
      <c r="F506" s="62">
        <v>0</v>
      </c>
      <c r="G506" s="62">
        <v>0</v>
      </c>
      <c r="H506" s="62">
        <v>0</v>
      </c>
      <c r="I506" s="62">
        <v>0</v>
      </c>
      <c r="J506" s="62">
        <v>0</v>
      </c>
      <c r="K506" s="62">
        <v>0</v>
      </c>
    </row>
    <row r="507" spans="1:11" ht="45">
      <c r="A507" s="164"/>
      <c r="B507" s="156"/>
      <c r="C507" s="56" t="s">
        <v>78</v>
      </c>
      <c r="D507" s="57">
        <v>0</v>
      </c>
      <c r="E507" s="57">
        <v>0</v>
      </c>
      <c r="F507" s="62">
        <v>0</v>
      </c>
      <c r="G507" s="62">
        <v>0</v>
      </c>
      <c r="H507" s="62">
        <v>0</v>
      </c>
      <c r="I507" s="62">
        <v>0</v>
      </c>
      <c r="J507" s="62">
        <v>0</v>
      </c>
      <c r="K507" s="62">
        <v>0</v>
      </c>
    </row>
    <row r="508" spans="1:11" ht="75">
      <c r="A508" s="164"/>
      <c r="B508" s="156"/>
      <c r="C508" s="58" t="s">
        <v>79</v>
      </c>
      <c r="D508" s="57">
        <v>0</v>
      </c>
      <c r="E508" s="57">
        <v>0</v>
      </c>
      <c r="F508" s="57">
        <v>0</v>
      </c>
      <c r="G508" s="57">
        <v>0</v>
      </c>
      <c r="H508" s="57">
        <v>0</v>
      </c>
      <c r="I508" s="57">
        <v>0</v>
      </c>
      <c r="J508" s="57">
        <v>0</v>
      </c>
      <c r="K508" s="57">
        <v>0</v>
      </c>
    </row>
    <row r="509" spans="1:11" ht="45">
      <c r="A509" s="164"/>
      <c r="B509" s="156"/>
      <c r="C509" s="56" t="s">
        <v>80</v>
      </c>
      <c r="D509" s="57">
        <v>0</v>
      </c>
      <c r="E509" s="57">
        <v>0</v>
      </c>
      <c r="F509" s="62">
        <v>0</v>
      </c>
      <c r="G509" s="62">
        <v>0</v>
      </c>
      <c r="H509" s="62">
        <v>0</v>
      </c>
      <c r="I509" s="62">
        <v>0</v>
      </c>
      <c r="J509" s="62">
        <v>0</v>
      </c>
      <c r="K509" s="62">
        <v>0</v>
      </c>
    </row>
    <row r="510" spans="1:11" ht="45">
      <c r="A510" s="165"/>
      <c r="B510" s="157"/>
      <c r="C510" s="56" t="s">
        <v>81</v>
      </c>
      <c r="D510" s="57">
        <v>0</v>
      </c>
      <c r="E510" s="57">
        <v>0</v>
      </c>
      <c r="F510" s="62">
        <v>0</v>
      </c>
      <c r="G510" s="62">
        <v>0</v>
      </c>
      <c r="H510" s="62">
        <v>0</v>
      </c>
      <c r="I510" s="62">
        <v>0</v>
      </c>
      <c r="J510" s="62">
        <v>0</v>
      </c>
      <c r="K510" s="62">
        <v>0</v>
      </c>
    </row>
    <row r="511" spans="1:11" ht="15">
      <c r="A511" s="163" t="s">
        <v>152</v>
      </c>
      <c r="B511" s="155" t="s">
        <v>104</v>
      </c>
      <c r="C511" s="53" t="s">
        <v>75</v>
      </c>
      <c r="D511" s="54">
        <f>D512+D514+D516+D517</f>
        <v>1988.7</v>
      </c>
      <c r="E511" s="54">
        <f>E512+E514+E516+E517</f>
        <v>1988.7</v>
      </c>
      <c r="F511" s="54">
        <f>F512+F514+F516+F517</f>
        <v>1000</v>
      </c>
      <c r="G511" s="54">
        <f>G512+G514+G516+G517</f>
        <v>0</v>
      </c>
      <c r="H511" s="54">
        <f>H512+H514+H516+H517</f>
        <v>0</v>
      </c>
      <c r="I511" s="55">
        <f>G511/D511*100</f>
        <v>0</v>
      </c>
      <c r="J511" s="55">
        <f>G511/E511*100</f>
        <v>0</v>
      </c>
      <c r="K511" s="55">
        <f>G511/F511*100</f>
        <v>0</v>
      </c>
    </row>
    <row r="512" spans="1:11" ht="30">
      <c r="A512" s="164"/>
      <c r="B512" s="156"/>
      <c r="C512" s="56" t="s">
        <v>76</v>
      </c>
      <c r="D512" s="57">
        <v>1988.7</v>
      </c>
      <c r="E512" s="57">
        <v>1988.7</v>
      </c>
      <c r="F512" s="57">
        <v>1000</v>
      </c>
      <c r="G512" s="62">
        <v>0</v>
      </c>
      <c r="H512" s="62">
        <v>0</v>
      </c>
      <c r="I512" s="62">
        <f>G512/D512*100</f>
        <v>0</v>
      </c>
      <c r="J512" s="62">
        <f>G512/E512*100</f>
        <v>0</v>
      </c>
      <c r="K512" s="62">
        <f>G512/F512*100</f>
        <v>0</v>
      </c>
    </row>
    <row r="513" spans="1:11" ht="75">
      <c r="A513" s="164"/>
      <c r="B513" s="156"/>
      <c r="C513" s="58" t="s">
        <v>77</v>
      </c>
      <c r="D513" s="57">
        <v>0</v>
      </c>
      <c r="E513" s="57">
        <v>0</v>
      </c>
      <c r="F513" s="62">
        <v>0</v>
      </c>
      <c r="G513" s="62">
        <v>0</v>
      </c>
      <c r="H513" s="62">
        <v>0</v>
      </c>
      <c r="I513" s="62">
        <v>0</v>
      </c>
      <c r="J513" s="62">
        <v>0</v>
      </c>
      <c r="K513" s="62">
        <v>0</v>
      </c>
    </row>
    <row r="514" spans="1:11" ht="45">
      <c r="A514" s="164"/>
      <c r="B514" s="156"/>
      <c r="C514" s="56" t="s">
        <v>78</v>
      </c>
      <c r="D514" s="57">
        <v>0</v>
      </c>
      <c r="E514" s="57">
        <v>0</v>
      </c>
      <c r="F514" s="62">
        <v>0</v>
      </c>
      <c r="G514" s="62">
        <v>0</v>
      </c>
      <c r="H514" s="62">
        <v>0</v>
      </c>
      <c r="I514" s="62">
        <v>0</v>
      </c>
      <c r="J514" s="62">
        <v>0</v>
      </c>
      <c r="K514" s="62">
        <v>0</v>
      </c>
    </row>
    <row r="515" spans="1:11" ht="75">
      <c r="A515" s="164"/>
      <c r="B515" s="156"/>
      <c r="C515" s="58" t="s">
        <v>79</v>
      </c>
      <c r="D515" s="57">
        <v>0</v>
      </c>
      <c r="E515" s="57">
        <v>0</v>
      </c>
      <c r="F515" s="57">
        <v>0</v>
      </c>
      <c r="G515" s="57">
        <v>0</v>
      </c>
      <c r="H515" s="57">
        <v>0</v>
      </c>
      <c r="I515" s="57">
        <v>0</v>
      </c>
      <c r="J515" s="57">
        <v>0</v>
      </c>
      <c r="K515" s="57">
        <v>0</v>
      </c>
    </row>
    <row r="516" spans="1:11" ht="45">
      <c r="A516" s="164"/>
      <c r="B516" s="156"/>
      <c r="C516" s="56" t="s">
        <v>80</v>
      </c>
      <c r="D516" s="57">
        <v>0</v>
      </c>
      <c r="E516" s="57">
        <v>0</v>
      </c>
      <c r="F516" s="62">
        <v>0</v>
      </c>
      <c r="G516" s="62">
        <v>0</v>
      </c>
      <c r="H516" s="62">
        <v>0</v>
      </c>
      <c r="I516" s="62">
        <v>0</v>
      </c>
      <c r="J516" s="62">
        <v>0</v>
      </c>
      <c r="K516" s="62">
        <v>0</v>
      </c>
    </row>
    <row r="517" spans="1:11" ht="45">
      <c r="A517" s="165"/>
      <c r="B517" s="157"/>
      <c r="C517" s="56" t="s">
        <v>81</v>
      </c>
      <c r="D517" s="57">
        <v>0</v>
      </c>
      <c r="E517" s="57">
        <v>0</v>
      </c>
      <c r="F517" s="62">
        <v>0</v>
      </c>
      <c r="G517" s="62">
        <v>0</v>
      </c>
      <c r="H517" s="62">
        <v>0</v>
      </c>
      <c r="I517" s="62">
        <v>0</v>
      </c>
      <c r="J517" s="62">
        <v>0</v>
      </c>
      <c r="K517" s="62">
        <v>0</v>
      </c>
    </row>
    <row r="518" spans="1:11" ht="15">
      <c r="A518" s="161" t="s">
        <v>153</v>
      </c>
      <c r="B518" s="155" t="s">
        <v>104</v>
      </c>
      <c r="C518" s="53" t="s">
        <v>75</v>
      </c>
      <c r="D518" s="54">
        <f>D519+D521+D523+D524</f>
        <v>20</v>
      </c>
      <c r="E518" s="54">
        <f>E519+E521+E523+E524</f>
        <v>20</v>
      </c>
      <c r="F518" s="54">
        <f>F519+F521+F523+F524</f>
        <v>20</v>
      </c>
      <c r="G518" s="54">
        <f>G519+G521+G523+G524</f>
        <v>0</v>
      </c>
      <c r="H518" s="54">
        <f>H519+H521+H523+H524</f>
        <v>0</v>
      </c>
      <c r="I518" s="55">
        <f>G518/D518*100</f>
        <v>0</v>
      </c>
      <c r="J518" s="55">
        <v>0</v>
      </c>
      <c r="K518" s="55">
        <v>0</v>
      </c>
    </row>
    <row r="519" spans="1:11" ht="30">
      <c r="A519" s="162"/>
      <c r="B519" s="156"/>
      <c r="C519" s="56" t="s">
        <v>76</v>
      </c>
      <c r="D519" s="57">
        <v>20</v>
      </c>
      <c r="E519" s="57">
        <v>20</v>
      </c>
      <c r="F519" s="57">
        <v>20</v>
      </c>
      <c r="G519" s="62">
        <v>0</v>
      </c>
      <c r="H519" s="62">
        <v>0</v>
      </c>
      <c r="I519" s="62">
        <f>G519/D519*100</f>
        <v>0</v>
      </c>
      <c r="J519" s="62">
        <v>0</v>
      </c>
      <c r="K519" s="62">
        <v>0</v>
      </c>
    </row>
    <row r="520" spans="1:11" ht="75">
      <c r="A520" s="162"/>
      <c r="B520" s="156"/>
      <c r="C520" s="58" t="s">
        <v>77</v>
      </c>
      <c r="D520" s="57">
        <v>0</v>
      </c>
      <c r="E520" s="57">
        <v>0</v>
      </c>
      <c r="F520" s="62">
        <v>0</v>
      </c>
      <c r="G520" s="62">
        <v>0</v>
      </c>
      <c r="H520" s="62">
        <v>0</v>
      </c>
      <c r="I520" s="62">
        <v>0</v>
      </c>
      <c r="J520" s="62">
        <v>0</v>
      </c>
      <c r="K520" s="62">
        <v>0</v>
      </c>
    </row>
    <row r="521" spans="1:11" ht="45">
      <c r="A521" s="162"/>
      <c r="B521" s="156"/>
      <c r="C521" s="56" t="s">
        <v>78</v>
      </c>
      <c r="D521" s="57">
        <v>0</v>
      </c>
      <c r="E521" s="57">
        <v>0</v>
      </c>
      <c r="F521" s="62">
        <v>0</v>
      </c>
      <c r="G521" s="62">
        <v>0</v>
      </c>
      <c r="H521" s="62">
        <v>0</v>
      </c>
      <c r="I521" s="62">
        <v>0</v>
      </c>
      <c r="J521" s="62">
        <v>0</v>
      </c>
      <c r="K521" s="62">
        <v>0</v>
      </c>
    </row>
    <row r="522" spans="1:11" ht="75">
      <c r="A522" s="162"/>
      <c r="B522" s="156"/>
      <c r="C522" s="58" t="s">
        <v>79</v>
      </c>
      <c r="D522" s="57">
        <v>0</v>
      </c>
      <c r="E522" s="57">
        <v>0</v>
      </c>
      <c r="F522" s="57">
        <v>0</v>
      </c>
      <c r="G522" s="57">
        <v>0</v>
      </c>
      <c r="H522" s="57">
        <v>0</v>
      </c>
      <c r="I522" s="57">
        <v>0</v>
      </c>
      <c r="J522" s="57">
        <v>0</v>
      </c>
      <c r="K522" s="57">
        <v>0</v>
      </c>
    </row>
    <row r="523" spans="1:11" ht="45">
      <c r="A523" s="162"/>
      <c r="B523" s="156"/>
      <c r="C523" s="56" t="s">
        <v>80</v>
      </c>
      <c r="D523" s="57">
        <v>0</v>
      </c>
      <c r="E523" s="57">
        <v>0</v>
      </c>
      <c r="F523" s="62">
        <v>0</v>
      </c>
      <c r="G523" s="62">
        <v>0</v>
      </c>
      <c r="H523" s="62">
        <v>0</v>
      </c>
      <c r="I523" s="62">
        <v>0</v>
      </c>
      <c r="J523" s="62">
        <v>0</v>
      </c>
      <c r="K523" s="62">
        <v>0</v>
      </c>
    </row>
    <row r="524" spans="1:11" ht="45">
      <c r="A524" s="190"/>
      <c r="B524" s="157"/>
      <c r="C524" s="56" t="s">
        <v>81</v>
      </c>
      <c r="D524" s="57">
        <v>0</v>
      </c>
      <c r="E524" s="57">
        <v>0</v>
      </c>
      <c r="F524" s="62">
        <v>0</v>
      </c>
      <c r="G524" s="62">
        <v>0</v>
      </c>
      <c r="H524" s="62">
        <v>0</v>
      </c>
      <c r="I524" s="62">
        <v>0</v>
      </c>
      <c r="J524" s="62">
        <v>0</v>
      </c>
      <c r="K524" s="62">
        <v>0</v>
      </c>
    </row>
    <row r="525" spans="1:11" ht="15">
      <c r="A525" s="161" t="s">
        <v>154</v>
      </c>
      <c r="B525" s="155" t="s">
        <v>104</v>
      </c>
      <c r="C525" s="53" t="s">
        <v>75</v>
      </c>
      <c r="D525" s="54">
        <f>D526+D528+D530+D531</f>
        <v>2650</v>
      </c>
      <c r="E525" s="54">
        <f>E526+E528+E530+E531</f>
        <v>2650</v>
      </c>
      <c r="F525" s="54">
        <f>F526+F528+F530+F531</f>
        <v>1731.8</v>
      </c>
      <c r="G525" s="54">
        <f>G526+G528+G530+G531</f>
        <v>1003.4</v>
      </c>
      <c r="H525" s="54">
        <f>H526+H528+H530+H531</f>
        <v>200.6</v>
      </c>
      <c r="I525" s="55">
        <f>G525/D525*100</f>
        <v>37.864150943396226</v>
      </c>
      <c r="J525" s="55">
        <f>G525/E525*100</f>
        <v>37.864150943396226</v>
      </c>
      <c r="K525" s="55">
        <f>G525/F525*100</f>
        <v>57.939715902529166</v>
      </c>
    </row>
    <row r="526" spans="1:11" ht="30">
      <c r="A526" s="162"/>
      <c r="B526" s="156"/>
      <c r="C526" s="56" t="s">
        <v>76</v>
      </c>
      <c r="D526" s="57">
        <v>2650</v>
      </c>
      <c r="E526" s="57">
        <v>2650</v>
      </c>
      <c r="F526" s="57">
        <f>1003.4+728.4</f>
        <v>1731.8</v>
      </c>
      <c r="G526" s="57">
        <v>1003.4</v>
      </c>
      <c r="H526" s="57">
        <v>200.6</v>
      </c>
      <c r="I526" s="62">
        <f>G526/D526*100</f>
        <v>37.864150943396226</v>
      </c>
      <c r="J526" s="62">
        <f>G526/E526*100</f>
        <v>37.864150943396226</v>
      </c>
      <c r="K526" s="62">
        <f>G526/F526*100</f>
        <v>57.939715902529166</v>
      </c>
    </row>
    <row r="527" spans="1:11" ht="75">
      <c r="A527" s="162"/>
      <c r="B527" s="156"/>
      <c r="C527" s="58" t="s">
        <v>77</v>
      </c>
      <c r="D527" s="57">
        <v>0</v>
      </c>
      <c r="E527" s="57">
        <v>0</v>
      </c>
      <c r="F527" s="62">
        <v>0</v>
      </c>
      <c r="G527" s="62">
        <v>0</v>
      </c>
      <c r="H527" s="62">
        <v>0</v>
      </c>
      <c r="I527" s="62">
        <v>0</v>
      </c>
      <c r="J527" s="62">
        <v>0</v>
      </c>
      <c r="K527" s="62">
        <v>0</v>
      </c>
    </row>
    <row r="528" spans="1:11" ht="45">
      <c r="A528" s="162"/>
      <c r="B528" s="156"/>
      <c r="C528" s="56" t="s">
        <v>78</v>
      </c>
      <c r="D528" s="57">
        <v>0</v>
      </c>
      <c r="E528" s="57">
        <v>0</v>
      </c>
      <c r="F528" s="62">
        <v>0</v>
      </c>
      <c r="G528" s="62">
        <v>0</v>
      </c>
      <c r="H528" s="62">
        <v>0</v>
      </c>
      <c r="I528" s="62">
        <v>0</v>
      </c>
      <c r="J528" s="62">
        <v>0</v>
      </c>
      <c r="K528" s="62">
        <v>0</v>
      </c>
    </row>
    <row r="529" spans="1:11" ht="75">
      <c r="A529" s="162"/>
      <c r="B529" s="156"/>
      <c r="C529" s="58" t="s">
        <v>79</v>
      </c>
      <c r="D529" s="57">
        <v>0</v>
      </c>
      <c r="E529" s="57">
        <v>0</v>
      </c>
      <c r="F529" s="57">
        <v>0</v>
      </c>
      <c r="G529" s="57">
        <v>0</v>
      </c>
      <c r="H529" s="57">
        <v>0</v>
      </c>
      <c r="I529" s="57">
        <v>0</v>
      </c>
      <c r="J529" s="57">
        <v>0</v>
      </c>
      <c r="K529" s="57">
        <v>0</v>
      </c>
    </row>
    <row r="530" spans="1:11" ht="45">
      <c r="A530" s="162"/>
      <c r="B530" s="156"/>
      <c r="C530" s="56" t="s">
        <v>80</v>
      </c>
      <c r="D530" s="57">
        <v>0</v>
      </c>
      <c r="E530" s="57">
        <v>0</v>
      </c>
      <c r="F530" s="62">
        <v>0</v>
      </c>
      <c r="G530" s="62">
        <v>0</v>
      </c>
      <c r="H530" s="62">
        <v>0</v>
      </c>
      <c r="I530" s="62">
        <v>0</v>
      </c>
      <c r="J530" s="62">
        <v>0</v>
      </c>
      <c r="K530" s="62">
        <v>0</v>
      </c>
    </row>
    <row r="531" spans="1:11" ht="45">
      <c r="A531" s="190"/>
      <c r="B531" s="157"/>
      <c r="C531" s="56" t="s">
        <v>81</v>
      </c>
      <c r="D531" s="57">
        <v>0</v>
      </c>
      <c r="E531" s="57">
        <v>0</v>
      </c>
      <c r="F531" s="62">
        <v>0</v>
      </c>
      <c r="G531" s="62">
        <v>0</v>
      </c>
      <c r="H531" s="62">
        <v>0</v>
      </c>
      <c r="I531" s="62">
        <v>0</v>
      </c>
      <c r="J531" s="62">
        <v>0</v>
      </c>
      <c r="K531" s="62">
        <v>0</v>
      </c>
    </row>
    <row r="532" spans="1:11" ht="15">
      <c r="A532" s="161" t="s">
        <v>155</v>
      </c>
      <c r="B532" s="155" t="s">
        <v>104</v>
      </c>
      <c r="C532" s="53" t="s">
        <v>75</v>
      </c>
      <c r="D532" s="54">
        <f>D533+D535+D537+D538</f>
        <v>0</v>
      </c>
      <c r="E532" s="54">
        <f>E533+E535+E537+E538</f>
        <v>0</v>
      </c>
      <c r="F532" s="54">
        <f>F533+F535+F537+F538</f>
        <v>0</v>
      </c>
      <c r="G532" s="54">
        <f>G533+G535+G537+G538</f>
        <v>0</v>
      </c>
      <c r="H532" s="54">
        <f>H533+H535+H537+H538</f>
        <v>0</v>
      </c>
      <c r="I532" s="55">
        <v>0</v>
      </c>
      <c r="J532" s="55">
        <v>0</v>
      </c>
      <c r="K532" s="55">
        <v>0</v>
      </c>
    </row>
    <row r="533" spans="1:11" ht="30">
      <c r="A533" s="162"/>
      <c r="B533" s="156"/>
      <c r="C533" s="56" t="s">
        <v>76</v>
      </c>
      <c r="D533" s="57">
        <v>0</v>
      </c>
      <c r="E533" s="57">
        <v>0</v>
      </c>
      <c r="F533" s="57">
        <v>0</v>
      </c>
      <c r="G533" s="62">
        <v>0</v>
      </c>
      <c r="H533" s="62">
        <v>0</v>
      </c>
      <c r="I533" s="55">
        <v>0</v>
      </c>
      <c r="J533" s="55">
        <v>0</v>
      </c>
      <c r="K533" s="55">
        <v>0</v>
      </c>
    </row>
    <row r="534" spans="1:11" ht="75">
      <c r="A534" s="162"/>
      <c r="B534" s="156"/>
      <c r="C534" s="58" t="s">
        <v>77</v>
      </c>
      <c r="D534" s="57">
        <v>0</v>
      </c>
      <c r="E534" s="57">
        <v>0</v>
      </c>
      <c r="F534" s="62">
        <v>0</v>
      </c>
      <c r="G534" s="62">
        <v>0</v>
      </c>
      <c r="H534" s="62">
        <v>0</v>
      </c>
      <c r="I534" s="62">
        <v>0</v>
      </c>
      <c r="J534" s="62">
        <v>0</v>
      </c>
      <c r="K534" s="62">
        <v>0</v>
      </c>
    </row>
    <row r="535" spans="1:11" ht="45">
      <c r="A535" s="162"/>
      <c r="B535" s="156"/>
      <c r="C535" s="56" t="s">
        <v>78</v>
      </c>
      <c r="D535" s="57">
        <v>0</v>
      </c>
      <c r="E535" s="57">
        <v>0</v>
      </c>
      <c r="F535" s="62">
        <v>0</v>
      </c>
      <c r="G535" s="62">
        <v>0</v>
      </c>
      <c r="H535" s="62">
        <v>0</v>
      </c>
      <c r="I535" s="62">
        <v>0</v>
      </c>
      <c r="J535" s="62">
        <v>0</v>
      </c>
      <c r="K535" s="62">
        <v>0</v>
      </c>
    </row>
    <row r="536" spans="1:11" ht="75">
      <c r="A536" s="162"/>
      <c r="B536" s="156"/>
      <c r="C536" s="58" t="s">
        <v>79</v>
      </c>
      <c r="D536" s="57">
        <v>0</v>
      </c>
      <c r="E536" s="57">
        <v>0</v>
      </c>
      <c r="F536" s="57">
        <v>0</v>
      </c>
      <c r="G536" s="57">
        <v>0</v>
      </c>
      <c r="H536" s="57">
        <v>0</v>
      </c>
      <c r="I536" s="57">
        <v>0</v>
      </c>
      <c r="J536" s="57">
        <v>0</v>
      </c>
      <c r="K536" s="57">
        <v>0</v>
      </c>
    </row>
    <row r="537" spans="1:11" ht="45">
      <c r="A537" s="162"/>
      <c r="B537" s="156"/>
      <c r="C537" s="56" t="s">
        <v>80</v>
      </c>
      <c r="D537" s="57">
        <v>0</v>
      </c>
      <c r="E537" s="57">
        <v>0</v>
      </c>
      <c r="F537" s="62">
        <v>0</v>
      </c>
      <c r="G537" s="62">
        <v>0</v>
      </c>
      <c r="H537" s="62">
        <v>0</v>
      </c>
      <c r="I537" s="62">
        <v>0</v>
      </c>
      <c r="J537" s="62">
        <v>0</v>
      </c>
      <c r="K537" s="62">
        <v>0</v>
      </c>
    </row>
    <row r="538" spans="1:11" ht="45">
      <c r="A538" s="190"/>
      <c r="B538" s="157"/>
      <c r="C538" s="56" t="s">
        <v>81</v>
      </c>
      <c r="D538" s="57">
        <v>0</v>
      </c>
      <c r="E538" s="57">
        <v>0</v>
      </c>
      <c r="F538" s="62">
        <v>0</v>
      </c>
      <c r="G538" s="62">
        <v>0</v>
      </c>
      <c r="H538" s="62">
        <v>0</v>
      </c>
      <c r="I538" s="62">
        <v>0</v>
      </c>
      <c r="J538" s="62">
        <v>0</v>
      </c>
      <c r="K538" s="62">
        <v>0</v>
      </c>
    </row>
    <row r="539" spans="1:11" ht="15">
      <c r="A539" s="152" t="s">
        <v>156</v>
      </c>
      <c r="B539" s="155" t="s">
        <v>104</v>
      </c>
      <c r="C539" s="53" t="s">
        <v>75</v>
      </c>
      <c r="D539" s="54">
        <f>D540+D542+D544+D545</f>
        <v>2715.2</v>
      </c>
      <c r="E539" s="54">
        <f>E540+E542+E544+E545</f>
        <v>2715.2</v>
      </c>
      <c r="F539" s="54">
        <f>F540+F542+F544+F545</f>
        <v>2715.2</v>
      </c>
      <c r="G539" s="54">
        <f>G540+G542+G544+G545</f>
        <v>430</v>
      </c>
      <c r="H539" s="54">
        <f>H540+H542+H544+H545</f>
        <v>300</v>
      </c>
      <c r="I539" s="55">
        <f>G539/D539*100</f>
        <v>15.836770771950501</v>
      </c>
      <c r="J539" s="55">
        <f>G539/E539*100</f>
        <v>15.836770771950501</v>
      </c>
      <c r="K539" s="55">
        <f>G539/F539*100</f>
        <v>15.836770771950501</v>
      </c>
    </row>
    <row r="540" spans="1:11" ht="30">
      <c r="A540" s="153"/>
      <c r="B540" s="156"/>
      <c r="C540" s="56" t="s">
        <v>76</v>
      </c>
      <c r="D540" s="57">
        <f>D547+D554+D561</f>
        <v>2715.2</v>
      </c>
      <c r="E540" s="57">
        <f>E547+E554+E561</f>
        <v>2715.2</v>
      </c>
      <c r="F540" s="57">
        <f>F547+F554+F561</f>
        <v>2715.2</v>
      </c>
      <c r="G540" s="57">
        <f>G547+G554+G561</f>
        <v>430</v>
      </c>
      <c r="H540" s="57">
        <f>H547+H554+H561</f>
        <v>300</v>
      </c>
      <c r="I540" s="62">
        <f>G540/D540*100</f>
        <v>15.836770771950501</v>
      </c>
      <c r="J540" s="62">
        <f>G540/E540*100</f>
        <v>15.836770771950501</v>
      </c>
      <c r="K540" s="62">
        <f>G540/F540*100</f>
        <v>15.836770771950501</v>
      </c>
    </row>
    <row r="541" spans="1:11" ht="75">
      <c r="A541" s="153"/>
      <c r="B541" s="156"/>
      <c r="C541" s="58" t="s">
        <v>77</v>
      </c>
      <c r="D541" s="57">
        <f aca="true" t="shared" si="35" ref="D541:K542">D548</f>
        <v>0</v>
      </c>
      <c r="E541" s="57">
        <f t="shared" si="35"/>
        <v>0</v>
      </c>
      <c r="F541" s="57">
        <f t="shared" si="35"/>
        <v>0</v>
      </c>
      <c r="G541" s="57">
        <f t="shared" si="35"/>
        <v>0</v>
      </c>
      <c r="H541" s="57">
        <f t="shared" si="35"/>
        <v>0</v>
      </c>
      <c r="I541" s="57">
        <f t="shared" si="35"/>
        <v>0</v>
      </c>
      <c r="J541" s="57">
        <f t="shared" si="35"/>
        <v>0</v>
      </c>
      <c r="K541" s="57">
        <f t="shared" si="35"/>
        <v>0</v>
      </c>
    </row>
    <row r="542" spans="1:11" ht="45">
      <c r="A542" s="153"/>
      <c r="B542" s="156"/>
      <c r="C542" s="56" t="s">
        <v>78</v>
      </c>
      <c r="D542" s="57">
        <f>D549+D556+D563</f>
        <v>0</v>
      </c>
      <c r="E542" s="57">
        <f>E549+E556+E563</f>
        <v>0</v>
      </c>
      <c r="F542" s="57">
        <f>F549+F556+F563</f>
        <v>0</v>
      </c>
      <c r="G542" s="57">
        <f>G549+G556+G563</f>
        <v>0</v>
      </c>
      <c r="H542" s="57">
        <f>H549+H556+H563</f>
        <v>0</v>
      </c>
      <c r="I542" s="57">
        <f t="shared" si="35"/>
        <v>0</v>
      </c>
      <c r="J542" s="57">
        <f t="shared" si="35"/>
        <v>0</v>
      </c>
      <c r="K542" s="57">
        <f t="shared" si="35"/>
        <v>0</v>
      </c>
    </row>
    <row r="543" spans="1:11" ht="75">
      <c r="A543" s="153"/>
      <c r="B543" s="156"/>
      <c r="C543" s="58" t="s">
        <v>79</v>
      </c>
      <c r="D543" s="57">
        <v>0</v>
      </c>
      <c r="E543" s="57">
        <v>0</v>
      </c>
      <c r="F543" s="57">
        <v>0</v>
      </c>
      <c r="G543" s="57">
        <v>0</v>
      </c>
      <c r="H543" s="57">
        <v>0</v>
      </c>
      <c r="I543" s="57">
        <v>0</v>
      </c>
      <c r="J543" s="57">
        <v>0</v>
      </c>
      <c r="K543" s="57">
        <v>0</v>
      </c>
    </row>
    <row r="544" spans="1:11" ht="45">
      <c r="A544" s="153"/>
      <c r="B544" s="156"/>
      <c r="C544" s="56" t="s">
        <v>80</v>
      </c>
      <c r="D544" s="57">
        <f>D551+D558+D565</f>
        <v>0</v>
      </c>
      <c r="E544" s="57">
        <f aca="true" t="shared" si="36" ref="E544:G545">E551+E558+E565</f>
        <v>0</v>
      </c>
      <c r="F544" s="57">
        <f t="shared" si="36"/>
        <v>0</v>
      </c>
      <c r="G544" s="57">
        <f t="shared" si="36"/>
        <v>0</v>
      </c>
      <c r="H544" s="57">
        <f aca="true" t="shared" si="37" ref="H544:K545">H551</f>
        <v>0</v>
      </c>
      <c r="I544" s="57">
        <f t="shared" si="37"/>
        <v>0</v>
      </c>
      <c r="J544" s="57">
        <f t="shared" si="37"/>
        <v>0</v>
      </c>
      <c r="K544" s="57">
        <f t="shared" si="37"/>
        <v>0</v>
      </c>
    </row>
    <row r="545" spans="1:11" ht="45">
      <c r="A545" s="154"/>
      <c r="B545" s="157"/>
      <c r="C545" s="56" t="s">
        <v>81</v>
      </c>
      <c r="D545" s="57">
        <f>D552+D559+D566</f>
        <v>0</v>
      </c>
      <c r="E545" s="57">
        <f t="shared" si="36"/>
        <v>0</v>
      </c>
      <c r="F545" s="57">
        <f t="shared" si="36"/>
        <v>0</v>
      </c>
      <c r="G545" s="57">
        <f t="shared" si="36"/>
        <v>0</v>
      </c>
      <c r="H545" s="57">
        <f t="shared" si="37"/>
        <v>0</v>
      </c>
      <c r="I545" s="57">
        <f t="shared" si="37"/>
        <v>0</v>
      </c>
      <c r="J545" s="57">
        <f t="shared" si="37"/>
        <v>0</v>
      </c>
      <c r="K545" s="57">
        <f t="shared" si="37"/>
        <v>0</v>
      </c>
    </row>
    <row r="546" spans="1:11" ht="15">
      <c r="A546" s="163" t="s">
        <v>157</v>
      </c>
      <c r="B546" s="155" t="s">
        <v>104</v>
      </c>
      <c r="C546" s="53" t="s">
        <v>75</v>
      </c>
      <c r="D546" s="54">
        <f>D547+D549+D551+D552</f>
        <v>430</v>
      </c>
      <c r="E546" s="54">
        <f>E547+E549+E551+E552</f>
        <v>430</v>
      </c>
      <c r="F546" s="54">
        <f>F547+F549+F551+F552</f>
        <v>430</v>
      </c>
      <c r="G546" s="54">
        <f>G547+G549+G551+G552</f>
        <v>430</v>
      </c>
      <c r="H546" s="54">
        <f>H547+H549+H551+H552</f>
        <v>300</v>
      </c>
      <c r="I546" s="55">
        <f>G546/D546*100</f>
        <v>100</v>
      </c>
      <c r="J546" s="55">
        <f>G546/E546*100</f>
        <v>100</v>
      </c>
      <c r="K546" s="55">
        <f>G546/F546*100</f>
        <v>100</v>
      </c>
    </row>
    <row r="547" spans="1:11" ht="30">
      <c r="A547" s="164"/>
      <c r="B547" s="156"/>
      <c r="C547" s="56" t="s">
        <v>76</v>
      </c>
      <c r="D547" s="57">
        <v>430</v>
      </c>
      <c r="E547" s="57">
        <v>430</v>
      </c>
      <c r="F547" s="57">
        <v>430</v>
      </c>
      <c r="G547" s="57">
        <v>430</v>
      </c>
      <c r="H547" s="57">
        <v>300</v>
      </c>
      <c r="I547" s="62">
        <f>G547/D547*100</f>
        <v>100</v>
      </c>
      <c r="J547" s="62">
        <f>G547/E547*100</f>
        <v>100</v>
      </c>
      <c r="K547" s="62">
        <f>G547/F547*100</f>
        <v>100</v>
      </c>
    </row>
    <row r="548" spans="1:11" ht="75">
      <c r="A548" s="164"/>
      <c r="B548" s="156"/>
      <c r="C548" s="58" t="s">
        <v>77</v>
      </c>
      <c r="D548" s="57">
        <v>0</v>
      </c>
      <c r="E548" s="57">
        <v>0</v>
      </c>
      <c r="F548" s="62">
        <v>0</v>
      </c>
      <c r="G548" s="62">
        <v>0</v>
      </c>
      <c r="H548" s="62">
        <v>0</v>
      </c>
      <c r="I548" s="62">
        <v>0</v>
      </c>
      <c r="J548" s="62">
        <v>0</v>
      </c>
      <c r="K548" s="62">
        <v>0</v>
      </c>
    </row>
    <row r="549" spans="1:11" ht="45">
      <c r="A549" s="164"/>
      <c r="B549" s="156"/>
      <c r="C549" s="56" t="s">
        <v>78</v>
      </c>
      <c r="D549" s="57">
        <v>0</v>
      </c>
      <c r="E549" s="57">
        <v>0</v>
      </c>
      <c r="F549" s="62">
        <v>0</v>
      </c>
      <c r="G549" s="62">
        <v>0</v>
      </c>
      <c r="H549" s="62">
        <v>0</v>
      </c>
      <c r="I549" s="62">
        <v>0</v>
      </c>
      <c r="J549" s="62">
        <v>0</v>
      </c>
      <c r="K549" s="62">
        <v>0</v>
      </c>
    </row>
    <row r="550" spans="1:11" ht="75">
      <c r="A550" s="164"/>
      <c r="B550" s="156"/>
      <c r="C550" s="58" t="s">
        <v>79</v>
      </c>
      <c r="D550" s="57">
        <v>0</v>
      </c>
      <c r="E550" s="57">
        <v>0</v>
      </c>
      <c r="F550" s="57">
        <v>0</v>
      </c>
      <c r="G550" s="57">
        <v>0</v>
      </c>
      <c r="H550" s="57">
        <v>0</v>
      </c>
      <c r="I550" s="57">
        <v>0</v>
      </c>
      <c r="J550" s="57">
        <v>0</v>
      </c>
      <c r="K550" s="57">
        <v>0</v>
      </c>
    </row>
    <row r="551" spans="1:11" ht="45">
      <c r="A551" s="164"/>
      <c r="B551" s="156"/>
      <c r="C551" s="56" t="s">
        <v>80</v>
      </c>
      <c r="D551" s="57">
        <v>0</v>
      </c>
      <c r="E551" s="57">
        <v>0</v>
      </c>
      <c r="F551" s="62">
        <v>0</v>
      </c>
      <c r="G551" s="62">
        <v>0</v>
      </c>
      <c r="H551" s="62">
        <v>0</v>
      </c>
      <c r="I551" s="62">
        <v>0</v>
      </c>
      <c r="J551" s="62">
        <v>0</v>
      </c>
      <c r="K551" s="62">
        <v>0</v>
      </c>
    </row>
    <row r="552" spans="1:11" ht="45">
      <c r="A552" s="165"/>
      <c r="B552" s="157"/>
      <c r="C552" s="56" t="s">
        <v>81</v>
      </c>
      <c r="D552" s="57">
        <v>0</v>
      </c>
      <c r="E552" s="57">
        <v>0</v>
      </c>
      <c r="F552" s="62">
        <v>0</v>
      </c>
      <c r="G552" s="62">
        <v>0</v>
      </c>
      <c r="H552" s="62">
        <v>0</v>
      </c>
      <c r="I552" s="62">
        <v>0</v>
      </c>
      <c r="J552" s="62">
        <v>0</v>
      </c>
      <c r="K552" s="62">
        <v>0</v>
      </c>
    </row>
    <row r="553" spans="1:11" ht="15">
      <c r="A553" s="199" t="s">
        <v>158</v>
      </c>
      <c r="B553" s="155" t="s">
        <v>104</v>
      </c>
      <c r="C553" s="53" t="s">
        <v>75</v>
      </c>
      <c r="D553" s="54">
        <f aca="true" t="shared" si="38" ref="D553:K553">D554+D556+D558+D559</f>
        <v>2285.2</v>
      </c>
      <c r="E553" s="54">
        <f t="shared" si="38"/>
        <v>2285.2</v>
      </c>
      <c r="F553" s="54">
        <f t="shared" si="38"/>
        <v>2285.2</v>
      </c>
      <c r="G553" s="54">
        <f t="shared" si="38"/>
        <v>0</v>
      </c>
      <c r="H553" s="54">
        <f t="shared" si="38"/>
        <v>0</v>
      </c>
      <c r="I553" s="54">
        <f t="shared" si="38"/>
        <v>0</v>
      </c>
      <c r="J553" s="54">
        <f t="shared" si="38"/>
        <v>0</v>
      </c>
      <c r="K553" s="54">
        <f t="shared" si="38"/>
        <v>0</v>
      </c>
    </row>
    <row r="554" spans="1:11" ht="30">
      <c r="A554" s="200"/>
      <c r="B554" s="156"/>
      <c r="C554" s="56" t="s">
        <v>76</v>
      </c>
      <c r="D554" s="57">
        <v>2285.2</v>
      </c>
      <c r="E554" s="57">
        <v>2285.2</v>
      </c>
      <c r="F554" s="57">
        <v>2285.2</v>
      </c>
      <c r="G554" s="62">
        <v>0</v>
      </c>
      <c r="H554" s="62">
        <v>0</v>
      </c>
      <c r="I554" s="62">
        <v>0</v>
      </c>
      <c r="J554" s="62">
        <v>0</v>
      </c>
      <c r="K554" s="62">
        <v>0</v>
      </c>
    </row>
    <row r="555" spans="1:11" ht="75">
      <c r="A555" s="200"/>
      <c r="B555" s="156"/>
      <c r="C555" s="58" t="s">
        <v>77</v>
      </c>
      <c r="D555" s="57">
        <v>0</v>
      </c>
      <c r="E555" s="57">
        <v>0</v>
      </c>
      <c r="F555" s="62">
        <v>0</v>
      </c>
      <c r="G555" s="62">
        <v>0</v>
      </c>
      <c r="H555" s="62">
        <v>0</v>
      </c>
      <c r="I555" s="62">
        <v>0</v>
      </c>
      <c r="J555" s="62">
        <v>0</v>
      </c>
      <c r="K555" s="62">
        <v>0</v>
      </c>
    </row>
    <row r="556" spans="1:11" ht="45">
      <c r="A556" s="200"/>
      <c r="B556" s="156"/>
      <c r="C556" s="56" t="s">
        <v>78</v>
      </c>
      <c r="D556" s="57">
        <v>0</v>
      </c>
      <c r="E556" s="57">
        <v>0</v>
      </c>
      <c r="F556" s="62">
        <v>0</v>
      </c>
      <c r="G556" s="62">
        <v>0</v>
      </c>
      <c r="H556" s="62">
        <v>0</v>
      </c>
      <c r="I556" s="62">
        <v>0</v>
      </c>
      <c r="J556" s="62">
        <v>0</v>
      </c>
      <c r="K556" s="62">
        <v>0</v>
      </c>
    </row>
    <row r="557" spans="1:11" ht="75">
      <c r="A557" s="200"/>
      <c r="B557" s="156"/>
      <c r="C557" s="58" t="s">
        <v>79</v>
      </c>
      <c r="D557" s="57">
        <v>0</v>
      </c>
      <c r="E557" s="57">
        <v>0</v>
      </c>
      <c r="F557" s="57">
        <v>0</v>
      </c>
      <c r="G557" s="57">
        <v>0</v>
      </c>
      <c r="H557" s="57">
        <v>0</v>
      </c>
      <c r="I557" s="57">
        <v>0</v>
      </c>
      <c r="J557" s="57">
        <v>0</v>
      </c>
      <c r="K557" s="57">
        <v>0</v>
      </c>
    </row>
    <row r="558" spans="1:11" ht="45">
      <c r="A558" s="200"/>
      <c r="B558" s="156"/>
      <c r="C558" s="56" t="s">
        <v>80</v>
      </c>
      <c r="D558" s="57">
        <v>0</v>
      </c>
      <c r="E558" s="57">
        <v>0</v>
      </c>
      <c r="F558" s="62">
        <v>0</v>
      </c>
      <c r="G558" s="62">
        <v>0</v>
      </c>
      <c r="H558" s="62">
        <v>0</v>
      </c>
      <c r="I558" s="62">
        <v>0</v>
      </c>
      <c r="J558" s="62">
        <v>0</v>
      </c>
      <c r="K558" s="62">
        <v>0</v>
      </c>
    </row>
    <row r="559" spans="1:11" ht="45">
      <c r="A559" s="201"/>
      <c r="B559" s="157"/>
      <c r="C559" s="56" t="s">
        <v>81</v>
      </c>
      <c r="D559" s="57">
        <v>0</v>
      </c>
      <c r="E559" s="57">
        <v>0</v>
      </c>
      <c r="F559" s="62">
        <v>0</v>
      </c>
      <c r="G559" s="62">
        <v>0</v>
      </c>
      <c r="H559" s="62">
        <v>0</v>
      </c>
      <c r="I559" s="62">
        <v>0</v>
      </c>
      <c r="J559" s="62">
        <v>0</v>
      </c>
      <c r="K559" s="62">
        <v>0</v>
      </c>
    </row>
    <row r="560" spans="1:11" ht="15">
      <c r="A560" s="199" t="s">
        <v>159</v>
      </c>
      <c r="B560" s="166"/>
      <c r="C560" s="53" t="s">
        <v>75</v>
      </c>
      <c r="D560" s="54">
        <f aca="true" t="shared" si="39" ref="D560:K560">D561+D563+D565+D566</f>
        <v>0</v>
      </c>
      <c r="E560" s="54">
        <f t="shared" si="39"/>
        <v>0</v>
      </c>
      <c r="F560" s="54">
        <f t="shared" si="39"/>
        <v>0</v>
      </c>
      <c r="G560" s="54">
        <f t="shared" si="39"/>
        <v>0</v>
      </c>
      <c r="H560" s="54">
        <f t="shared" si="39"/>
        <v>0</v>
      </c>
      <c r="I560" s="54">
        <f t="shared" si="39"/>
        <v>0</v>
      </c>
      <c r="J560" s="54">
        <f t="shared" si="39"/>
        <v>0</v>
      </c>
      <c r="K560" s="54">
        <f t="shared" si="39"/>
        <v>0</v>
      </c>
    </row>
    <row r="561" spans="1:11" ht="30">
      <c r="A561" s="200"/>
      <c r="B561" s="167"/>
      <c r="C561" s="56" t="s">
        <v>76</v>
      </c>
      <c r="D561" s="57">
        <v>0</v>
      </c>
      <c r="E561" s="57">
        <v>0</v>
      </c>
      <c r="F561" s="57">
        <v>0</v>
      </c>
      <c r="G561" s="62">
        <v>0</v>
      </c>
      <c r="H561" s="62">
        <v>0</v>
      </c>
      <c r="I561" s="62">
        <v>0</v>
      </c>
      <c r="J561" s="62">
        <v>0</v>
      </c>
      <c r="K561" s="62">
        <v>0</v>
      </c>
    </row>
    <row r="562" spans="1:11" ht="75">
      <c r="A562" s="200"/>
      <c r="B562" s="167"/>
      <c r="C562" s="58" t="s">
        <v>77</v>
      </c>
      <c r="D562" s="57">
        <v>0</v>
      </c>
      <c r="E562" s="57">
        <v>0</v>
      </c>
      <c r="F562" s="62">
        <v>0</v>
      </c>
      <c r="G562" s="62">
        <v>0</v>
      </c>
      <c r="H562" s="62">
        <v>0</v>
      </c>
      <c r="I562" s="62">
        <v>0</v>
      </c>
      <c r="J562" s="62">
        <v>0</v>
      </c>
      <c r="K562" s="62">
        <v>0</v>
      </c>
    </row>
    <row r="563" spans="1:11" ht="45">
      <c r="A563" s="200"/>
      <c r="B563" s="167"/>
      <c r="C563" s="56" t="s">
        <v>78</v>
      </c>
      <c r="D563" s="57">
        <v>0</v>
      </c>
      <c r="E563" s="57">
        <v>0</v>
      </c>
      <c r="F563" s="62">
        <v>0</v>
      </c>
      <c r="G563" s="62">
        <v>0</v>
      </c>
      <c r="H563" s="62">
        <v>0</v>
      </c>
      <c r="I563" s="62">
        <v>0</v>
      </c>
      <c r="J563" s="62">
        <v>0</v>
      </c>
      <c r="K563" s="62">
        <v>0</v>
      </c>
    </row>
    <row r="564" spans="1:11" ht="75">
      <c r="A564" s="200"/>
      <c r="B564" s="167"/>
      <c r="C564" s="58" t="s">
        <v>79</v>
      </c>
      <c r="D564" s="57">
        <v>0</v>
      </c>
      <c r="E564" s="57">
        <v>0</v>
      </c>
      <c r="F564" s="57">
        <v>0</v>
      </c>
      <c r="G564" s="57">
        <v>0</v>
      </c>
      <c r="H564" s="57">
        <v>0</v>
      </c>
      <c r="I564" s="57">
        <v>0</v>
      </c>
      <c r="J564" s="57">
        <v>0</v>
      </c>
      <c r="K564" s="57">
        <v>0</v>
      </c>
    </row>
    <row r="565" spans="1:11" ht="45">
      <c r="A565" s="200"/>
      <c r="B565" s="167"/>
      <c r="C565" s="56" t="s">
        <v>80</v>
      </c>
      <c r="D565" s="57">
        <v>0</v>
      </c>
      <c r="E565" s="57">
        <v>0</v>
      </c>
      <c r="F565" s="62">
        <v>0</v>
      </c>
      <c r="G565" s="62">
        <v>0</v>
      </c>
      <c r="H565" s="62">
        <v>0</v>
      </c>
      <c r="I565" s="62">
        <v>0</v>
      </c>
      <c r="J565" s="62">
        <v>0</v>
      </c>
      <c r="K565" s="62">
        <v>0</v>
      </c>
    </row>
    <row r="566" spans="1:11" ht="45">
      <c r="A566" s="201"/>
      <c r="B566" s="168"/>
      <c r="C566" s="56" t="s">
        <v>81</v>
      </c>
      <c r="D566" s="57">
        <v>0</v>
      </c>
      <c r="E566" s="57">
        <v>0</v>
      </c>
      <c r="F566" s="62">
        <v>0</v>
      </c>
      <c r="G566" s="62">
        <v>0</v>
      </c>
      <c r="H566" s="62">
        <v>0</v>
      </c>
      <c r="I566" s="62">
        <v>0</v>
      </c>
      <c r="J566" s="62">
        <v>0</v>
      </c>
      <c r="K566" s="62">
        <v>0</v>
      </c>
    </row>
    <row r="567" spans="1:11" ht="15">
      <c r="A567" s="152" t="s">
        <v>160</v>
      </c>
      <c r="B567" s="155" t="s">
        <v>104</v>
      </c>
      <c r="C567" s="53" t="s">
        <v>75</v>
      </c>
      <c r="D567" s="54">
        <f>D568+D570+D572+D573</f>
        <v>33.7</v>
      </c>
      <c r="E567" s="54">
        <f>E568+E570+E572+E573</f>
        <v>33.7</v>
      </c>
      <c r="F567" s="54">
        <f>F568+F570+F572+F573</f>
        <v>33.7</v>
      </c>
      <c r="G567" s="54">
        <f>G568+G570+G572+G573</f>
        <v>0</v>
      </c>
      <c r="H567" s="54">
        <f>H568+H570+H572+H573</f>
        <v>0</v>
      </c>
      <c r="I567" s="55">
        <f>G567/D567*100</f>
        <v>0</v>
      </c>
      <c r="J567" s="55">
        <f>G567/E567*100</f>
        <v>0</v>
      </c>
      <c r="K567" s="55">
        <f>G567/F567*100</f>
        <v>0</v>
      </c>
    </row>
    <row r="568" spans="1:11" ht="30">
      <c r="A568" s="153"/>
      <c r="B568" s="156"/>
      <c r="C568" s="56" t="s">
        <v>76</v>
      </c>
      <c r="D568" s="57">
        <f>D575</f>
        <v>33.7</v>
      </c>
      <c r="E568" s="57">
        <f>E575</f>
        <v>33.7</v>
      </c>
      <c r="F568" s="57">
        <f>F575</f>
        <v>33.7</v>
      </c>
      <c r="G568" s="57">
        <f>G575</f>
        <v>0</v>
      </c>
      <c r="H568" s="57">
        <f>H575</f>
        <v>0</v>
      </c>
      <c r="I568" s="55">
        <f>G568/D568*100</f>
        <v>0</v>
      </c>
      <c r="J568" s="55">
        <f>G568/E568*100</f>
        <v>0</v>
      </c>
      <c r="K568" s="55">
        <f>G568/F568*100</f>
        <v>0</v>
      </c>
    </row>
    <row r="569" spans="1:11" ht="75">
      <c r="A569" s="153"/>
      <c r="B569" s="156"/>
      <c r="C569" s="58" t="s">
        <v>77</v>
      </c>
      <c r="D569" s="57">
        <f>D576</f>
        <v>0</v>
      </c>
      <c r="E569" s="57">
        <f>E576</f>
        <v>0</v>
      </c>
      <c r="F569" s="57">
        <v>0</v>
      </c>
      <c r="G569" s="57">
        <v>0</v>
      </c>
      <c r="H569" s="57">
        <v>0</v>
      </c>
      <c r="I569" s="57">
        <v>0</v>
      </c>
      <c r="J569" s="57">
        <v>0</v>
      </c>
      <c r="K569" s="57">
        <v>0</v>
      </c>
    </row>
    <row r="570" spans="1:11" ht="45">
      <c r="A570" s="153"/>
      <c r="B570" s="156"/>
      <c r="C570" s="56" t="s">
        <v>78</v>
      </c>
      <c r="D570" s="57">
        <f>D577</f>
        <v>0</v>
      </c>
      <c r="E570" s="57">
        <f>E577</f>
        <v>0</v>
      </c>
      <c r="F570" s="57">
        <f>F577</f>
        <v>0</v>
      </c>
      <c r="G570" s="57">
        <v>0</v>
      </c>
      <c r="H570" s="57">
        <f>H577</f>
        <v>0</v>
      </c>
      <c r="I570" s="57">
        <f>I577</f>
        <v>0</v>
      </c>
      <c r="J570" s="57">
        <f>J577</f>
        <v>0</v>
      </c>
      <c r="K570" s="57">
        <f>K577</f>
        <v>0</v>
      </c>
    </row>
    <row r="571" spans="1:11" ht="75">
      <c r="A571" s="153"/>
      <c r="B571" s="156"/>
      <c r="C571" s="58" t="s">
        <v>79</v>
      </c>
      <c r="D571" s="57">
        <v>0</v>
      </c>
      <c r="E571" s="57">
        <v>0</v>
      </c>
      <c r="F571" s="57">
        <v>0</v>
      </c>
      <c r="G571" s="57">
        <v>0</v>
      </c>
      <c r="H571" s="57">
        <v>0</v>
      </c>
      <c r="I571" s="57">
        <v>0</v>
      </c>
      <c r="J571" s="57">
        <v>0</v>
      </c>
      <c r="K571" s="57">
        <v>0</v>
      </c>
    </row>
    <row r="572" spans="1:11" ht="45">
      <c r="A572" s="153"/>
      <c r="B572" s="156"/>
      <c r="C572" s="56" t="s">
        <v>80</v>
      </c>
      <c r="D572" s="57">
        <f aca="true" t="shared" si="40" ref="D572:K573">D579</f>
        <v>0</v>
      </c>
      <c r="E572" s="57">
        <f t="shared" si="40"/>
        <v>0</v>
      </c>
      <c r="F572" s="57">
        <f t="shared" si="40"/>
        <v>0</v>
      </c>
      <c r="G572" s="57">
        <f t="shared" si="40"/>
        <v>0</v>
      </c>
      <c r="H572" s="57">
        <f t="shared" si="40"/>
        <v>0</v>
      </c>
      <c r="I572" s="57">
        <f t="shared" si="40"/>
        <v>0</v>
      </c>
      <c r="J572" s="57">
        <f t="shared" si="40"/>
        <v>0</v>
      </c>
      <c r="K572" s="57">
        <f t="shared" si="40"/>
        <v>0</v>
      </c>
    </row>
    <row r="573" spans="1:11" ht="45">
      <c r="A573" s="154"/>
      <c r="B573" s="157"/>
      <c r="C573" s="56" t="s">
        <v>81</v>
      </c>
      <c r="D573" s="57">
        <f t="shared" si="40"/>
        <v>0</v>
      </c>
      <c r="E573" s="57">
        <f t="shared" si="40"/>
        <v>0</v>
      </c>
      <c r="F573" s="57">
        <f t="shared" si="40"/>
        <v>0</v>
      </c>
      <c r="G573" s="57">
        <f t="shared" si="40"/>
        <v>0</v>
      </c>
      <c r="H573" s="57">
        <f t="shared" si="40"/>
        <v>0</v>
      </c>
      <c r="I573" s="57">
        <f t="shared" si="40"/>
        <v>0</v>
      </c>
      <c r="J573" s="57">
        <f t="shared" si="40"/>
        <v>0</v>
      </c>
      <c r="K573" s="57">
        <f t="shared" si="40"/>
        <v>0</v>
      </c>
    </row>
    <row r="574" spans="1:11" ht="15">
      <c r="A574" s="163" t="s">
        <v>161</v>
      </c>
      <c r="B574" s="155" t="s">
        <v>104</v>
      </c>
      <c r="C574" s="53" t="s">
        <v>75</v>
      </c>
      <c r="D574" s="54">
        <f>D575+D577+D579+D580</f>
        <v>33.7</v>
      </c>
      <c r="E574" s="54">
        <f>E575+E577+E579+E580</f>
        <v>33.7</v>
      </c>
      <c r="F574" s="54">
        <f>F575+F577+F579+F580</f>
        <v>33.7</v>
      </c>
      <c r="G574" s="54">
        <f>G575+G577+G579+G580</f>
        <v>0</v>
      </c>
      <c r="H574" s="54">
        <f>H575+H577+H579+H580</f>
        <v>0</v>
      </c>
      <c r="I574" s="55">
        <f>G574/D574*100</f>
        <v>0</v>
      </c>
      <c r="J574" s="55">
        <f>G574/E574*100</f>
        <v>0</v>
      </c>
      <c r="K574" s="55">
        <f>G574/F574*100</f>
        <v>0</v>
      </c>
    </row>
    <row r="575" spans="1:11" ht="30">
      <c r="A575" s="164"/>
      <c r="B575" s="156"/>
      <c r="C575" s="56" t="s">
        <v>76</v>
      </c>
      <c r="D575" s="57">
        <v>33.7</v>
      </c>
      <c r="E575" s="57">
        <v>33.7</v>
      </c>
      <c r="F575" s="62">
        <v>33.7</v>
      </c>
      <c r="G575" s="62">
        <v>0</v>
      </c>
      <c r="H575" s="62">
        <v>0</v>
      </c>
      <c r="I575" s="55">
        <f>G575/D575*100</f>
        <v>0</v>
      </c>
      <c r="J575" s="55">
        <f>G575/E575*100</f>
        <v>0</v>
      </c>
      <c r="K575" s="55">
        <f>G575/F575*100</f>
        <v>0</v>
      </c>
    </row>
    <row r="576" spans="1:11" ht="75">
      <c r="A576" s="164"/>
      <c r="B576" s="156"/>
      <c r="C576" s="58" t="s">
        <v>77</v>
      </c>
      <c r="D576" s="57">
        <v>0</v>
      </c>
      <c r="E576" s="57">
        <v>0</v>
      </c>
      <c r="F576" s="62">
        <v>0</v>
      </c>
      <c r="G576" s="62">
        <v>0</v>
      </c>
      <c r="H576" s="62">
        <v>0</v>
      </c>
      <c r="I576" s="62">
        <v>0</v>
      </c>
      <c r="J576" s="62">
        <v>0</v>
      </c>
      <c r="K576" s="62">
        <v>0</v>
      </c>
    </row>
    <row r="577" spans="1:11" ht="45">
      <c r="A577" s="164"/>
      <c r="B577" s="156"/>
      <c r="C577" s="56" t="s">
        <v>78</v>
      </c>
      <c r="D577" s="57">
        <v>0</v>
      </c>
      <c r="E577" s="57">
        <v>0</v>
      </c>
      <c r="F577" s="62">
        <v>0</v>
      </c>
      <c r="G577" s="62">
        <v>0</v>
      </c>
      <c r="H577" s="62">
        <v>0</v>
      </c>
      <c r="I577" s="62">
        <v>0</v>
      </c>
      <c r="J577" s="62">
        <v>0</v>
      </c>
      <c r="K577" s="62">
        <v>0</v>
      </c>
    </row>
    <row r="578" spans="1:11" ht="75">
      <c r="A578" s="164"/>
      <c r="B578" s="156"/>
      <c r="C578" s="58" t="s">
        <v>79</v>
      </c>
      <c r="D578" s="57">
        <v>0</v>
      </c>
      <c r="E578" s="57">
        <v>0</v>
      </c>
      <c r="F578" s="57">
        <v>0</v>
      </c>
      <c r="G578" s="57">
        <v>0</v>
      </c>
      <c r="H578" s="57">
        <v>0</v>
      </c>
      <c r="I578" s="57">
        <v>0</v>
      </c>
      <c r="J578" s="57">
        <v>0</v>
      </c>
      <c r="K578" s="57">
        <v>0</v>
      </c>
    </row>
    <row r="579" spans="1:11" ht="45">
      <c r="A579" s="164"/>
      <c r="B579" s="156"/>
      <c r="C579" s="56" t="s">
        <v>80</v>
      </c>
      <c r="D579" s="57">
        <v>0</v>
      </c>
      <c r="E579" s="57">
        <v>0</v>
      </c>
      <c r="F579" s="62">
        <v>0</v>
      </c>
      <c r="G579" s="62">
        <v>0</v>
      </c>
      <c r="H579" s="62">
        <v>0</v>
      </c>
      <c r="I579" s="62">
        <v>0</v>
      </c>
      <c r="J579" s="62">
        <v>0</v>
      </c>
      <c r="K579" s="62">
        <v>0</v>
      </c>
    </row>
    <row r="580" spans="1:11" ht="45">
      <c r="A580" s="165"/>
      <c r="B580" s="157"/>
      <c r="C580" s="56" t="s">
        <v>81</v>
      </c>
      <c r="D580" s="57">
        <v>0</v>
      </c>
      <c r="E580" s="57">
        <v>0</v>
      </c>
      <c r="F580" s="62">
        <v>0</v>
      </c>
      <c r="G580" s="62">
        <v>0</v>
      </c>
      <c r="H580" s="62">
        <v>0</v>
      </c>
      <c r="I580" s="62">
        <v>0</v>
      </c>
      <c r="J580" s="62">
        <v>0</v>
      </c>
      <c r="K580" s="62">
        <v>0</v>
      </c>
    </row>
    <row r="581" spans="1:11" ht="15">
      <c r="A581" s="152" t="s">
        <v>162</v>
      </c>
      <c r="B581" s="155" t="s">
        <v>104</v>
      </c>
      <c r="C581" s="53" t="s">
        <v>75</v>
      </c>
      <c r="D581" s="54">
        <f>D582+D584+D586+D587</f>
        <v>1402.8</v>
      </c>
      <c r="E581" s="54">
        <f>E582+E584+E586+E587</f>
        <v>1402.8</v>
      </c>
      <c r="F581" s="54">
        <f>F582+F584+F586+F587</f>
        <v>1402.8</v>
      </c>
      <c r="G581" s="54">
        <f>G582+G584+G586+G587</f>
        <v>701.4000000000001</v>
      </c>
      <c r="H581" s="54">
        <f>H582+H584+H586+H587</f>
        <v>460</v>
      </c>
      <c r="I581" s="55">
        <f>G581/D581*100</f>
        <v>50.000000000000014</v>
      </c>
      <c r="J581" s="55">
        <f>G581/E581*100</f>
        <v>50.000000000000014</v>
      </c>
      <c r="K581" s="55">
        <f>G581/F581*100</f>
        <v>50.000000000000014</v>
      </c>
    </row>
    <row r="582" spans="1:11" ht="30">
      <c r="A582" s="153"/>
      <c r="B582" s="156"/>
      <c r="C582" s="56" t="s">
        <v>76</v>
      </c>
      <c r="D582" s="57">
        <f>D589+D596+D603</f>
        <v>1402.8</v>
      </c>
      <c r="E582" s="57">
        <f aca="true" t="shared" si="41" ref="E582:H584">E589+E596+E603</f>
        <v>1402.8</v>
      </c>
      <c r="F582" s="57">
        <f t="shared" si="41"/>
        <v>1402.8</v>
      </c>
      <c r="G582" s="57">
        <f t="shared" si="41"/>
        <v>701.4000000000001</v>
      </c>
      <c r="H582" s="57">
        <f t="shared" si="41"/>
        <v>460</v>
      </c>
      <c r="I582" s="62">
        <f>G582/D582*100</f>
        <v>50.000000000000014</v>
      </c>
      <c r="J582" s="62">
        <f>G582/E582*100</f>
        <v>50.000000000000014</v>
      </c>
      <c r="K582" s="62">
        <f>G582/F582*100</f>
        <v>50.000000000000014</v>
      </c>
    </row>
    <row r="583" spans="1:11" ht="75">
      <c r="A583" s="153"/>
      <c r="B583" s="156"/>
      <c r="C583" s="58" t="s">
        <v>77</v>
      </c>
      <c r="D583" s="57">
        <f>D590+D597+D604</f>
        <v>0</v>
      </c>
      <c r="E583" s="57">
        <f t="shared" si="41"/>
        <v>0</v>
      </c>
      <c r="F583" s="57">
        <f t="shared" si="41"/>
        <v>0</v>
      </c>
      <c r="G583" s="57">
        <f t="shared" si="41"/>
        <v>0</v>
      </c>
      <c r="H583" s="57">
        <f t="shared" si="41"/>
        <v>0</v>
      </c>
      <c r="I583" s="62">
        <v>0</v>
      </c>
      <c r="J583" s="62">
        <v>0</v>
      </c>
      <c r="K583" s="62">
        <v>0</v>
      </c>
    </row>
    <row r="584" spans="1:11" ht="45">
      <c r="A584" s="153"/>
      <c r="B584" s="156"/>
      <c r="C584" s="56" t="s">
        <v>78</v>
      </c>
      <c r="D584" s="57">
        <f>D591+D598+D605</f>
        <v>0</v>
      </c>
      <c r="E584" s="57">
        <f t="shared" si="41"/>
        <v>0</v>
      </c>
      <c r="F584" s="57">
        <f t="shared" si="41"/>
        <v>0</v>
      </c>
      <c r="G584" s="57">
        <f t="shared" si="41"/>
        <v>0</v>
      </c>
      <c r="H584" s="57">
        <f t="shared" si="41"/>
        <v>0</v>
      </c>
      <c r="I584" s="62">
        <v>0</v>
      </c>
      <c r="J584" s="62">
        <v>0</v>
      </c>
      <c r="K584" s="62">
        <v>0</v>
      </c>
    </row>
    <row r="585" spans="1:11" ht="75">
      <c r="A585" s="153"/>
      <c r="B585" s="156"/>
      <c r="C585" s="58" t="s">
        <v>79</v>
      </c>
      <c r="D585" s="57">
        <f>D584</f>
        <v>0</v>
      </c>
      <c r="E585" s="57">
        <f>E584</f>
        <v>0</v>
      </c>
      <c r="F585" s="57">
        <f>F584</f>
        <v>0</v>
      </c>
      <c r="G585" s="57">
        <f>G584</f>
        <v>0</v>
      </c>
      <c r="H585" s="57">
        <f>H584</f>
        <v>0</v>
      </c>
      <c r="I585" s="62">
        <v>0</v>
      </c>
      <c r="J585" s="62">
        <v>0</v>
      </c>
      <c r="K585" s="62">
        <v>0</v>
      </c>
    </row>
    <row r="586" spans="1:11" ht="45">
      <c r="A586" s="153"/>
      <c r="B586" s="156"/>
      <c r="C586" s="56" t="s">
        <v>80</v>
      </c>
      <c r="D586" s="57">
        <f>D593+D600+D607</f>
        <v>0</v>
      </c>
      <c r="E586" s="57">
        <f aca="true" t="shared" si="42" ref="E586:H587">E593+E600+E607</f>
        <v>0</v>
      </c>
      <c r="F586" s="57">
        <f t="shared" si="42"/>
        <v>0</v>
      </c>
      <c r="G586" s="57">
        <f t="shared" si="42"/>
        <v>0</v>
      </c>
      <c r="H586" s="57">
        <f t="shared" si="42"/>
        <v>0</v>
      </c>
      <c r="I586" s="62">
        <v>0</v>
      </c>
      <c r="J586" s="57">
        <v>0</v>
      </c>
      <c r="K586" s="57">
        <f>K593+K600</f>
        <v>0</v>
      </c>
    </row>
    <row r="587" spans="1:11" ht="45">
      <c r="A587" s="154"/>
      <c r="B587" s="157"/>
      <c r="C587" s="56" t="s">
        <v>81</v>
      </c>
      <c r="D587" s="57">
        <f>D594+D601+D608</f>
        <v>0</v>
      </c>
      <c r="E587" s="57">
        <f t="shared" si="42"/>
        <v>0</v>
      </c>
      <c r="F587" s="57">
        <f t="shared" si="42"/>
        <v>0</v>
      </c>
      <c r="G587" s="57">
        <f t="shared" si="42"/>
        <v>0</v>
      </c>
      <c r="H587" s="57">
        <f t="shared" si="42"/>
        <v>0</v>
      </c>
      <c r="I587" s="62">
        <v>0</v>
      </c>
      <c r="J587" s="57">
        <f>J594+J601</f>
        <v>0</v>
      </c>
      <c r="K587" s="57">
        <f>K594+K601</f>
        <v>0</v>
      </c>
    </row>
    <row r="588" spans="1:11" ht="15">
      <c r="A588" s="163" t="s">
        <v>163</v>
      </c>
      <c r="B588" s="155" t="s">
        <v>104</v>
      </c>
      <c r="C588" s="53" t="s">
        <v>75</v>
      </c>
      <c r="D588" s="54">
        <f>D589+D591+D593+D594</f>
        <v>1040</v>
      </c>
      <c r="E588" s="54">
        <f>E589+E591+E593+E594</f>
        <v>1040</v>
      </c>
      <c r="F588" s="54">
        <f>F589+F591+F593+F594</f>
        <v>1040</v>
      </c>
      <c r="G588" s="54">
        <f>G589+G591+G593+G594</f>
        <v>538.6</v>
      </c>
      <c r="H588" s="54">
        <f>H589+H591+H593+H594</f>
        <v>420</v>
      </c>
      <c r="I588" s="55">
        <f>G588/D588*100</f>
        <v>51.78846153846154</v>
      </c>
      <c r="J588" s="55">
        <f>G588/E588*100</f>
        <v>51.78846153846154</v>
      </c>
      <c r="K588" s="55">
        <f>G588/F588*100</f>
        <v>51.78846153846154</v>
      </c>
    </row>
    <row r="589" spans="1:11" ht="30">
      <c r="A589" s="164"/>
      <c r="B589" s="156"/>
      <c r="C589" s="56" t="s">
        <v>76</v>
      </c>
      <c r="D589" s="57">
        <v>1040</v>
      </c>
      <c r="E589" s="57">
        <v>1040</v>
      </c>
      <c r="F589" s="57">
        <v>1040</v>
      </c>
      <c r="G589" s="62">
        <v>538.6</v>
      </c>
      <c r="H589" s="62">
        <v>420</v>
      </c>
      <c r="I589" s="62">
        <f>G589/D589*100</f>
        <v>51.78846153846154</v>
      </c>
      <c r="J589" s="62">
        <f>G589/E589*100</f>
        <v>51.78846153846154</v>
      </c>
      <c r="K589" s="62">
        <f>G589/F589*100</f>
        <v>51.78846153846154</v>
      </c>
    </row>
    <row r="590" spans="1:11" ht="75">
      <c r="A590" s="164"/>
      <c r="B590" s="156"/>
      <c r="C590" s="58" t="s">
        <v>77</v>
      </c>
      <c r="D590" s="57">
        <v>0</v>
      </c>
      <c r="E590" s="57">
        <v>0</v>
      </c>
      <c r="F590" s="62">
        <v>0</v>
      </c>
      <c r="G590" s="62">
        <v>0</v>
      </c>
      <c r="H590" s="62">
        <v>0</v>
      </c>
      <c r="I590" s="62">
        <v>0</v>
      </c>
      <c r="J590" s="62">
        <v>0</v>
      </c>
      <c r="K590" s="62">
        <v>0</v>
      </c>
    </row>
    <row r="591" spans="1:11" ht="45">
      <c r="A591" s="164"/>
      <c r="B591" s="156"/>
      <c r="C591" s="56" t="s">
        <v>78</v>
      </c>
      <c r="D591" s="57">
        <v>0</v>
      </c>
      <c r="E591" s="57">
        <v>0</v>
      </c>
      <c r="F591" s="62">
        <v>0</v>
      </c>
      <c r="G591" s="62">
        <v>0</v>
      </c>
      <c r="H591" s="62">
        <v>0</v>
      </c>
      <c r="I591" s="62">
        <v>0</v>
      </c>
      <c r="J591" s="62">
        <v>0</v>
      </c>
      <c r="K591" s="62">
        <v>0</v>
      </c>
    </row>
    <row r="592" spans="1:11" ht="75">
      <c r="A592" s="164"/>
      <c r="B592" s="156"/>
      <c r="C592" s="58" t="s">
        <v>79</v>
      </c>
      <c r="D592" s="57">
        <v>0</v>
      </c>
      <c r="E592" s="57">
        <v>0</v>
      </c>
      <c r="F592" s="57">
        <v>0</v>
      </c>
      <c r="G592" s="57">
        <v>0</v>
      </c>
      <c r="H592" s="57">
        <v>0</v>
      </c>
      <c r="I592" s="57">
        <v>0</v>
      </c>
      <c r="J592" s="57">
        <v>0</v>
      </c>
      <c r="K592" s="57">
        <v>0</v>
      </c>
    </row>
    <row r="593" spans="1:11" ht="45">
      <c r="A593" s="164"/>
      <c r="B593" s="156"/>
      <c r="C593" s="56" t="s">
        <v>80</v>
      </c>
      <c r="D593" s="57">
        <v>0</v>
      </c>
      <c r="E593" s="57">
        <v>0</v>
      </c>
      <c r="F593" s="62">
        <v>0</v>
      </c>
      <c r="G593" s="62">
        <v>0</v>
      </c>
      <c r="H593" s="62">
        <v>0</v>
      </c>
      <c r="I593" s="62">
        <v>0</v>
      </c>
      <c r="J593" s="62">
        <v>0</v>
      </c>
      <c r="K593" s="62">
        <v>0</v>
      </c>
    </row>
    <row r="594" spans="1:11" ht="45">
      <c r="A594" s="165"/>
      <c r="B594" s="157"/>
      <c r="C594" s="56" t="s">
        <v>81</v>
      </c>
      <c r="D594" s="57">
        <v>0</v>
      </c>
      <c r="E594" s="57">
        <v>0</v>
      </c>
      <c r="F594" s="62">
        <v>0</v>
      </c>
      <c r="G594" s="62">
        <v>0</v>
      </c>
      <c r="H594" s="62">
        <v>0</v>
      </c>
      <c r="I594" s="62">
        <v>0</v>
      </c>
      <c r="J594" s="62">
        <v>0</v>
      </c>
      <c r="K594" s="62">
        <v>0</v>
      </c>
    </row>
    <row r="595" spans="1:11" ht="15">
      <c r="A595" s="163" t="s">
        <v>164</v>
      </c>
      <c r="B595" s="155" t="s">
        <v>104</v>
      </c>
      <c r="C595" s="53" t="s">
        <v>75</v>
      </c>
      <c r="D595" s="54">
        <f>D596+D598+D600+D601</f>
        <v>162.8</v>
      </c>
      <c r="E595" s="54">
        <f>E596+E598+E600+E601</f>
        <v>162.8</v>
      </c>
      <c r="F595" s="54">
        <f>F596+F598+F600+F601</f>
        <v>162.8</v>
      </c>
      <c r="G595" s="54">
        <f>G596+G598+G600+G601</f>
        <v>162.8</v>
      </c>
      <c r="H595" s="54">
        <f>H596+H598+H600+H601</f>
        <v>40</v>
      </c>
      <c r="I595" s="55">
        <f>G595/D595*100</f>
        <v>100</v>
      </c>
      <c r="J595" s="55">
        <f>G595/E595*100</f>
        <v>100</v>
      </c>
      <c r="K595" s="55">
        <f>G595/F595*100</f>
        <v>100</v>
      </c>
    </row>
    <row r="596" spans="1:11" ht="30">
      <c r="A596" s="164"/>
      <c r="B596" s="156"/>
      <c r="C596" s="56" t="s">
        <v>76</v>
      </c>
      <c r="D596" s="57">
        <v>162.8</v>
      </c>
      <c r="E596" s="57">
        <v>162.8</v>
      </c>
      <c r="F596" s="57">
        <v>162.8</v>
      </c>
      <c r="G596" s="62">
        <v>162.8</v>
      </c>
      <c r="H596" s="62">
        <v>40</v>
      </c>
      <c r="I596" s="62">
        <f>G596/D596*100</f>
        <v>100</v>
      </c>
      <c r="J596" s="62">
        <f>G596/E596*100</f>
        <v>100</v>
      </c>
      <c r="K596" s="62">
        <f>G596/F596*100</f>
        <v>100</v>
      </c>
    </row>
    <row r="597" spans="1:11" ht="75">
      <c r="A597" s="164"/>
      <c r="B597" s="156"/>
      <c r="C597" s="58" t="s">
        <v>77</v>
      </c>
      <c r="D597" s="57">
        <v>0</v>
      </c>
      <c r="E597" s="57">
        <v>0</v>
      </c>
      <c r="F597" s="62">
        <v>0</v>
      </c>
      <c r="G597" s="62">
        <v>0</v>
      </c>
      <c r="H597" s="62">
        <v>0</v>
      </c>
      <c r="I597" s="62">
        <v>0</v>
      </c>
      <c r="J597" s="62">
        <v>0</v>
      </c>
      <c r="K597" s="62">
        <v>0</v>
      </c>
    </row>
    <row r="598" spans="1:11" ht="45">
      <c r="A598" s="164"/>
      <c r="B598" s="156"/>
      <c r="C598" s="56" t="s">
        <v>78</v>
      </c>
      <c r="D598" s="57">
        <v>0</v>
      </c>
      <c r="E598" s="57">
        <v>0</v>
      </c>
      <c r="F598" s="62">
        <v>0</v>
      </c>
      <c r="G598" s="62">
        <v>0</v>
      </c>
      <c r="H598" s="62">
        <v>0</v>
      </c>
      <c r="I598" s="62">
        <v>0</v>
      </c>
      <c r="J598" s="62">
        <v>0</v>
      </c>
      <c r="K598" s="62">
        <v>0</v>
      </c>
    </row>
    <row r="599" spans="1:11" ht="75">
      <c r="A599" s="164"/>
      <c r="B599" s="156"/>
      <c r="C599" s="58" t="s">
        <v>79</v>
      </c>
      <c r="D599" s="57">
        <v>0</v>
      </c>
      <c r="E599" s="57">
        <v>0</v>
      </c>
      <c r="F599" s="57">
        <v>0</v>
      </c>
      <c r="G599" s="57">
        <v>0</v>
      </c>
      <c r="H599" s="57">
        <v>0</v>
      </c>
      <c r="I599" s="57">
        <v>0</v>
      </c>
      <c r="J599" s="57">
        <v>0</v>
      </c>
      <c r="K599" s="57">
        <v>0</v>
      </c>
    </row>
    <row r="600" spans="1:11" ht="45">
      <c r="A600" s="164"/>
      <c r="B600" s="156"/>
      <c r="C600" s="56" t="s">
        <v>80</v>
      </c>
      <c r="D600" s="57">
        <v>0</v>
      </c>
      <c r="E600" s="57">
        <v>0</v>
      </c>
      <c r="F600" s="62">
        <v>0</v>
      </c>
      <c r="G600" s="62">
        <v>0</v>
      </c>
      <c r="H600" s="62">
        <v>0</v>
      </c>
      <c r="I600" s="62">
        <v>0</v>
      </c>
      <c r="J600" s="62">
        <v>0</v>
      </c>
      <c r="K600" s="62">
        <v>0</v>
      </c>
    </row>
    <row r="601" spans="1:11" ht="45">
      <c r="A601" s="165"/>
      <c r="B601" s="157"/>
      <c r="C601" s="56" t="s">
        <v>81</v>
      </c>
      <c r="D601" s="57">
        <v>0</v>
      </c>
      <c r="E601" s="57">
        <v>0</v>
      </c>
      <c r="F601" s="62">
        <v>0</v>
      </c>
      <c r="G601" s="62">
        <v>0</v>
      </c>
      <c r="H601" s="62">
        <v>0</v>
      </c>
      <c r="I601" s="62">
        <v>0</v>
      </c>
      <c r="J601" s="62">
        <v>0</v>
      </c>
      <c r="K601" s="62">
        <v>0</v>
      </c>
    </row>
    <row r="602" spans="1:11" ht="15">
      <c r="A602" s="161" t="s">
        <v>165</v>
      </c>
      <c r="B602" s="155" t="s">
        <v>104</v>
      </c>
      <c r="C602" s="53" t="s">
        <v>75</v>
      </c>
      <c r="D602" s="54">
        <f>D603+D605+D607+D608</f>
        <v>200</v>
      </c>
      <c r="E602" s="54">
        <f>E603+E605+E607+E608</f>
        <v>200</v>
      </c>
      <c r="F602" s="54">
        <f>F603+F605+F607+F608</f>
        <v>200</v>
      </c>
      <c r="G602" s="54">
        <f>G603+G605+G607+G608</f>
        <v>0</v>
      </c>
      <c r="H602" s="54">
        <f>H603+H605+H607+H608</f>
        <v>0</v>
      </c>
      <c r="I602" s="55">
        <v>0</v>
      </c>
      <c r="J602" s="55">
        <v>0</v>
      </c>
      <c r="K602" s="55">
        <v>0</v>
      </c>
    </row>
    <row r="603" spans="1:11" ht="30">
      <c r="A603" s="162"/>
      <c r="B603" s="156"/>
      <c r="C603" s="56" t="s">
        <v>76</v>
      </c>
      <c r="D603" s="57">
        <v>200</v>
      </c>
      <c r="E603" s="57">
        <v>200</v>
      </c>
      <c r="F603" s="62">
        <v>200</v>
      </c>
      <c r="G603" s="62">
        <v>0</v>
      </c>
      <c r="H603" s="62">
        <v>0</v>
      </c>
      <c r="I603" s="55">
        <v>0</v>
      </c>
      <c r="J603" s="55">
        <v>0</v>
      </c>
      <c r="K603" s="55">
        <v>0</v>
      </c>
    </row>
    <row r="604" spans="1:11" ht="75">
      <c r="A604" s="162"/>
      <c r="B604" s="156"/>
      <c r="C604" s="58" t="s">
        <v>77</v>
      </c>
      <c r="D604" s="57">
        <v>0</v>
      </c>
      <c r="E604" s="57">
        <v>0</v>
      </c>
      <c r="F604" s="62">
        <v>0</v>
      </c>
      <c r="G604" s="62">
        <v>0</v>
      </c>
      <c r="H604" s="62">
        <v>0</v>
      </c>
      <c r="I604" s="55">
        <v>0</v>
      </c>
      <c r="J604" s="55">
        <v>0</v>
      </c>
      <c r="K604" s="55">
        <v>0</v>
      </c>
    </row>
    <row r="605" spans="1:11" ht="45">
      <c r="A605" s="162"/>
      <c r="B605" s="156"/>
      <c r="C605" s="56" t="s">
        <v>78</v>
      </c>
      <c r="D605" s="57">
        <v>0</v>
      </c>
      <c r="E605" s="57">
        <v>0</v>
      </c>
      <c r="F605" s="62">
        <v>0</v>
      </c>
      <c r="G605" s="62">
        <v>0</v>
      </c>
      <c r="H605" s="62">
        <v>0</v>
      </c>
      <c r="I605" s="55">
        <v>0</v>
      </c>
      <c r="J605" s="55">
        <v>0</v>
      </c>
      <c r="K605" s="55">
        <v>0</v>
      </c>
    </row>
    <row r="606" spans="1:11" ht="75">
      <c r="A606" s="162"/>
      <c r="B606" s="156"/>
      <c r="C606" s="58" t="s">
        <v>79</v>
      </c>
      <c r="D606" s="57">
        <v>0</v>
      </c>
      <c r="E606" s="57">
        <v>0</v>
      </c>
      <c r="F606" s="57">
        <v>0</v>
      </c>
      <c r="G606" s="57">
        <v>0</v>
      </c>
      <c r="H606" s="57">
        <v>0</v>
      </c>
      <c r="I606" s="55">
        <v>0</v>
      </c>
      <c r="J606" s="55">
        <v>0</v>
      </c>
      <c r="K606" s="55">
        <v>0</v>
      </c>
    </row>
    <row r="607" spans="1:11" ht="45">
      <c r="A607" s="162"/>
      <c r="B607" s="156"/>
      <c r="C607" s="56" t="s">
        <v>80</v>
      </c>
      <c r="D607" s="57">
        <v>0</v>
      </c>
      <c r="E607" s="57">
        <v>0</v>
      </c>
      <c r="F607" s="62">
        <v>0</v>
      </c>
      <c r="G607" s="62">
        <v>0</v>
      </c>
      <c r="H607" s="62">
        <v>0</v>
      </c>
      <c r="I607" s="62">
        <v>0</v>
      </c>
      <c r="J607" s="62">
        <v>0</v>
      </c>
      <c r="K607" s="62">
        <v>0</v>
      </c>
    </row>
    <row r="608" spans="1:11" ht="45">
      <c r="A608" s="190"/>
      <c r="B608" s="157"/>
      <c r="C608" s="56" t="s">
        <v>81</v>
      </c>
      <c r="D608" s="57">
        <v>0</v>
      </c>
      <c r="E608" s="57">
        <v>0</v>
      </c>
      <c r="F608" s="62">
        <v>0</v>
      </c>
      <c r="G608" s="62">
        <v>0</v>
      </c>
      <c r="H608" s="62">
        <v>0</v>
      </c>
      <c r="I608" s="62">
        <v>0</v>
      </c>
      <c r="J608" s="62">
        <v>0</v>
      </c>
      <c r="K608" s="62">
        <v>0</v>
      </c>
    </row>
    <row r="609" spans="1:11" ht="15">
      <c r="A609" s="194" t="s">
        <v>166</v>
      </c>
      <c r="B609" s="155" t="s">
        <v>104</v>
      </c>
      <c r="C609" s="56" t="s">
        <v>75</v>
      </c>
      <c r="D609" s="54">
        <f>D610+D612+D614+D615</f>
        <v>25238.8</v>
      </c>
      <c r="E609" s="54">
        <f>E610+E612+E614+E615</f>
        <v>25238.8</v>
      </c>
      <c r="F609" s="54">
        <f>F610+F612+F614+F615</f>
        <v>25217.56</v>
      </c>
      <c r="G609" s="54">
        <f>G610+G612+G614+G615</f>
        <v>12469.9</v>
      </c>
      <c r="H609" s="54">
        <f>H610+H612+H614+H615</f>
        <v>12469.9</v>
      </c>
      <c r="I609" s="55">
        <f>G609/D609*100</f>
        <v>49.407658050303496</v>
      </c>
      <c r="J609" s="55">
        <f>G609/E609*100</f>
        <v>49.407658050303496</v>
      </c>
      <c r="K609" s="55">
        <f>G609/F609*100</f>
        <v>49.449272649693306</v>
      </c>
    </row>
    <row r="610" spans="1:11" ht="30">
      <c r="A610" s="195"/>
      <c r="B610" s="156"/>
      <c r="C610" s="56" t="s">
        <v>76</v>
      </c>
      <c r="D610" s="57">
        <v>25238.8</v>
      </c>
      <c r="E610" s="57">
        <v>25238.8</v>
      </c>
      <c r="F610" s="57">
        <v>25217.56</v>
      </c>
      <c r="G610" s="62">
        <v>12469.9</v>
      </c>
      <c r="H610" s="62">
        <v>12469.9</v>
      </c>
      <c r="I610" s="62">
        <f>G610/D610*100</f>
        <v>49.407658050303496</v>
      </c>
      <c r="J610" s="62">
        <f>G610/E610*100</f>
        <v>49.407658050303496</v>
      </c>
      <c r="K610" s="62">
        <f>G610/F610*100</f>
        <v>49.449272649693306</v>
      </c>
    </row>
    <row r="611" spans="1:11" ht="75">
      <c r="A611" s="195"/>
      <c r="B611" s="156"/>
      <c r="C611" s="58" t="s">
        <v>77</v>
      </c>
      <c r="D611" s="57">
        <v>0</v>
      </c>
      <c r="E611" s="57">
        <v>0</v>
      </c>
      <c r="F611" s="62">
        <v>0</v>
      </c>
      <c r="G611" s="62">
        <v>0</v>
      </c>
      <c r="H611" s="62">
        <v>0</v>
      </c>
      <c r="I611" s="62">
        <v>0</v>
      </c>
      <c r="J611" s="62">
        <v>0</v>
      </c>
      <c r="K611" s="62">
        <v>0</v>
      </c>
    </row>
    <row r="612" spans="1:11" ht="45">
      <c r="A612" s="195"/>
      <c r="B612" s="156"/>
      <c r="C612" s="56" t="s">
        <v>78</v>
      </c>
      <c r="D612" s="57">
        <v>0</v>
      </c>
      <c r="E612" s="57">
        <v>0</v>
      </c>
      <c r="F612" s="62">
        <v>0</v>
      </c>
      <c r="G612" s="62">
        <v>0</v>
      </c>
      <c r="H612" s="62">
        <v>0</v>
      </c>
      <c r="I612" s="62">
        <v>0</v>
      </c>
      <c r="J612" s="62">
        <v>0</v>
      </c>
      <c r="K612" s="62">
        <v>0</v>
      </c>
    </row>
    <row r="613" spans="1:11" ht="75">
      <c r="A613" s="195"/>
      <c r="B613" s="156"/>
      <c r="C613" s="58" t="s">
        <v>79</v>
      </c>
      <c r="D613" s="57">
        <v>0</v>
      </c>
      <c r="E613" s="57">
        <v>0</v>
      </c>
      <c r="F613" s="57">
        <v>0</v>
      </c>
      <c r="G613" s="57">
        <v>0</v>
      </c>
      <c r="H613" s="57">
        <v>0</v>
      </c>
      <c r="I613" s="62">
        <v>0</v>
      </c>
      <c r="J613" s="62">
        <v>0</v>
      </c>
      <c r="K613" s="62">
        <v>0</v>
      </c>
    </row>
    <row r="614" spans="1:11" ht="45">
      <c r="A614" s="195"/>
      <c r="B614" s="156"/>
      <c r="C614" s="56" t="s">
        <v>80</v>
      </c>
      <c r="D614" s="57">
        <v>0</v>
      </c>
      <c r="E614" s="57">
        <v>0</v>
      </c>
      <c r="F614" s="62">
        <v>0</v>
      </c>
      <c r="G614" s="62">
        <v>0</v>
      </c>
      <c r="H614" s="62">
        <v>0</v>
      </c>
      <c r="I614" s="62">
        <v>0</v>
      </c>
      <c r="J614" s="62">
        <v>0</v>
      </c>
      <c r="K614" s="62">
        <v>0</v>
      </c>
    </row>
    <row r="615" spans="1:11" ht="45">
      <c r="A615" s="196"/>
      <c r="B615" s="157"/>
      <c r="C615" s="56" t="s">
        <v>81</v>
      </c>
      <c r="D615" s="57">
        <v>0</v>
      </c>
      <c r="E615" s="57">
        <v>0</v>
      </c>
      <c r="F615" s="62">
        <v>0</v>
      </c>
      <c r="G615" s="62">
        <v>0</v>
      </c>
      <c r="H615" s="62">
        <v>0</v>
      </c>
      <c r="I615" s="62">
        <v>0</v>
      </c>
      <c r="J615" s="62">
        <v>0</v>
      </c>
      <c r="K615" s="62">
        <v>0</v>
      </c>
    </row>
    <row r="616" spans="1:11" ht="15">
      <c r="A616" s="161" t="s">
        <v>167</v>
      </c>
      <c r="B616" s="155" t="s">
        <v>104</v>
      </c>
      <c r="C616" s="53" t="s">
        <v>75</v>
      </c>
      <c r="D616" s="54">
        <f>D617+D619+D621+D622</f>
        <v>50.4</v>
      </c>
      <c r="E616" s="54">
        <f>E617+E619+E621+E622</f>
        <v>50.4</v>
      </c>
      <c r="F616" s="54">
        <f>F617+F619+F621+F622</f>
        <v>50.4</v>
      </c>
      <c r="G616" s="54">
        <f>G617+G619+G621+G622</f>
        <v>0</v>
      </c>
      <c r="H616" s="54">
        <f>H617+H619+H621+H622</f>
        <v>0</v>
      </c>
      <c r="I616" s="55">
        <f>G616/D616*100</f>
        <v>0</v>
      </c>
      <c r="J616" s="55">
        <v>0</v>
      </c>
      <c r="K616" s="62">
        <v>0</v>
      </c>
    </row>
    <row r="617" spans="1:11" ht="30">
      <c r="A617" s="162"/>
      <c r="B617" s="156"/>
      <c r="C617" s="56" t="s">
        <v>76</v>
      </c>
      <c r="D617" s="57">
        <f>D624</f>
        <v>50.4</v>
      </c>
      <c r="E617" s="57">
        <f>E624</f>
        <v>50.4</v>
      </c>
      <c r="F617" s="57">
        <f>F624</f>
        <v>50.4</v>
      </c>
      <c r="G617" s="57">
        <f>G624</f>
        <v>0</v>
      </c>
      <c r="H617" s="57">
        <f>H624</f>
        <v>0</v>
      </c>
      <c r="I617" s="62">
        <f>G617/D617*100</f>
        <v>0</v>
      </c>
      <c r="J617" s="62">
        <v>0</v>
      </c>
      <c r="K617" s="62">
        <v>0</v>
      </c>
    </row>
    <row r="618" spans="1:11" ht="75">
      <c r="A618" s="162"/>
      <c r="B618" s="156"/>
      <c r="C618" s="58" t="s">
        <v>77</v>
      </c>
      <c r="D618" s="57">
        <v>0</v>
      </c>
      <c r="E618" s="57">
        <v>0</v>
      </c>
      <c r="F618" s="57">
        <v>0</v>
      </c>
      <c r="G618" s="57">
        <v>0</v>
      </c>
      <c r="H618" s="57">
        <v>0</v>
      </c>
      <c r="I618" s="62">
        <v>0</v>
      </c>
      <c r="J618" s="62">
        <v>0</v>
      </c>
      <c r="K618" s="62">
        <v>0</v>
      </c>
    </row>
    <row r="619" spans="1:11" ht="45">
      <c r="A619" s="162"/>
      <c r="B619" s="156"/>
      <c r="C619" s="56" t="s">
        <v>78</v>
      </c>
      <c r="D619" s="57">
        <v>0</v>
      </c>
      <c r="E619" s="57">
        <v>0</v>
      </c>
      <c r="F619" s="62">
        <v>0</v>
      </c>
      <c r="G619" s="62">
        <v>0</v>
      </c>
      <c r="H619" s="62">
        <v>0</v>
      </c>
      <c r="I619" s="62">
        <v>0</v>
      </c>
      <c r="J619" s="62">
        <v>0</v>
      </c>
      <c r="K619" s="62">
        <v>0</v>
      </c>
    </row>
    <row r="620" spans="1:11" ht="75">
      <c r="A620" s="162"/>
      <c r="B620" s="156"/>
      <c r="C620" s="58" t="s">
        <v>79</v>
      </c>
      <c r="D620" s="57">
        <f aca="true" t="shared" si="43" ref="D620:I620">D619</f>
        <v>0</v>
      </c>
      <c r="E620" s="57">
        <f t="shared" si="43"/>
        <v>0</v>
      </c>
      <c r="F620" s="57">
        <f t="shared" si="43"/>
        <v>0</v>
      </c>
      <c r="G620" s="57">
        <f t="shared" si="43"/>
        <v>0</v>
      </c>
      <c r="H620" s="57">
        <f t="shared" si="43"/>
        <v>0</v>
      </c>
      <c r="I620" s="57">
        <f t="shared" si="43"/>
        <v>0</v>
      </c>
      <c r="J620" s="57">
        <v>0</v>
      </c>
      <c r="K620" s="57">
        <v>0</v>
      </c>
    </row>
    <row r="621" spans="1:11" ht="45">
      <c r="A621" s="162"/>
      <c r="B621" s="156"/>
      <c r="C621" s="56" t="s">
        <v>80</v>
      </c>
      <c r="D621" s="57">
        <v>0</v>
      </c>
      <c r="E621" s="57">
        <v>0</v>
      </c>
      <c r="F621" s="62">
        <v>0</v>
      </c>
      <c r="G621" s="62">
        <v>0</v>
      </c>
      <c r="H621" s="62">
        <v>0</v>
      </c>
      <c r="I621" s="62">
        <v>0</v>
      </c>
      <c r="J621" s="62">
        <v>0</v>
      </c>
      <c r="K621" s="62">
        <v>0</v>
      </c>
    </row>
    <row r="622" spans="1:11" ht="45">
      <c r="A622" s="190"/>
      <c r="B622" s="157"/>
      <c r="C622" s="56" t="s">
        <v>81</v>
      </c>
      <c r="D622" s="57">
        <v>0</v>
      </c>
      <c r="E622" s="57">
        <v>0</v>
      </c>
      <c r="F622" s="62">
        <v>0</v>
      </c>
      <c r="G622" s="62">
        <v>0</v>
      </c>
      <c r="H622" s="62">
        <v>0</v>
      </c>
      <c r="I622" s="62">
        <v>0</v>
      </c>
      <c r="J622" s="62">
        <v>0</v>
      </c>
      <c r="K622" s="62">
        <v>0</v>
      </c>
    </row>
    <row r="623" spans="1:11" ht="15">
      <c r="A623" s="202" t="s">
        <v>168</v>
      </c>
      <c r="B623" s="155" t="s">
        <v>104</v>
      </c>
      <c r="C623" s="53" t="s">
        <v>75</v>
      </c>
      <c r="D623" s="54">
        <f>D624+D626+D628+D629</f>
        <v>50.4</v>
      </c>
      <c r="E623" s="54">
        <f>E624+E626+E628+E629</f>
        <v>50.4</v>
      </c>
      <c r="F623" s="54">
        <f>F624+F626+F628+F629</f>
        <v>50.4</v>
      </c>
      <c r="G623" s="54">
        <f>G624+G626+G628+G629</f>
        <v>0</v>
      </c>
      <c r="H623" s="54">
        <f>H624+H626+H628+H629</f>
        <v>0</v>
      </c>
      <c r="I623" s="55">
        <f>G623/D623*100</f>
        <v>0</v>
      </c>
      <c r="J623" s="55">
        <v>0</v>
      </c>
      <c r="K623" s="55">
        <v>0</v>
      </c>
    </row>
    <row r="624" spans="1:11" ht="30">
      <c r="A624" s="203"/>
      <c r="B624" s="156"/>
      <c r="C624" s="56" t="s">
        <v>76</v>
      </c>
      <c r="D624" s="57">
        <v>50.4</v>
      </c>
      <c r="E624" s="57">
        <v>50.4</v>
      </c>
      <c r="F624" s="57">
        <v>50.4</v>
      </c>
      <c r="G624" s="57">
        <v>0</v>
      </c>
      <c r="H624" s="62">
        <v>0</v>
      </c>
      <c r="I624" s="55">
        <f>G624/D624*100</f>
        <v>0</v>
      </c>
      <c r="J624" s="55">
        <v>0</v>
      </c>
      <c r="K624" s="55">
        <v>0</v>
      </c>
    </row>
    <row r="625" spans="1:11" ht="75">
      <c r="A625" s="203"/>
      <c r="B625" s="156"/>
      <c r="C625" s="58" t="s">
        <v>77</v>
      </c>
      <c r="D625" s="57">
        <v>0</v>
      </c>
      <c r="E625" s="57">
        <v>0</v>
      </c>
      <c r="F625" s="57">
        <v>0</v>
      </c>
      <c r="G625" s="57">
        <v>0</v>
      </c>
      <c r="H625" s="57">
        <v>0</v>
      </c>
      <c r="I625" s="62">
        <v>0</v>
      </c>
      <c r="J625" s="62">
        <v>0</v>
      </c>
      <c r="K625" s="62">
        <v>0</v>
      </c>
    </row>
    <row r="626" spans="1:11" ht="45">
      <c r="A626" s="203"/>
      <c r="B626" s="156"/>
      <c r="C626" s="56" t="s">
        <v>78</v>
      </c>
      <c r="D626" s="57">
        <v>0</v>
      </c>
      <c r="E626" s="57">
        <v>0</v>
      </c>
      <c r="F626" s="62">
        <v>0</v>
      </c>
      <c r="G626" s="62">
        <v>0</v>
      </c>
      <c r="H626" s="62">
        <v>0</v>
      </c>
      <c r="I626" s="62">
        <v>0</v>
      </c>
      <c r="J626" s="62">
        <v>0</v>
      </c>
      <c r="K626" s="62">
        <v>0</v>
      </c>
    </row>
    <row r="627" spans="1:11" ht="75">
      <c r="A627" s="203"/>
      <c r="B627" s="156"/>
      <c r="C627" s="58" t="s">
        <v>79</v>
      </c>
      <c r="D627" s="57">
        <f aca="true" t="shared" si="44" ref="D627:I627">D626</f>
        <v>0</v>
      </c>
      <c r="E627" s="57">
        <f t="shared" si="44"/>
        <v>0</v>
      </c>
      <c r="F627" s="57">
        <f t="shared" si="44"/>
        <v>0</v>
      </c>
      <c r="G627" s="57">
        <f t="shared" si="44"/>
        <v>0</v>
      </c>
      <c r="H627" s="57">
        <f t="shared" si="44"/>
        <v>0</v>
      </c>
      <c r="I627" s="57">
        <f t="shared" si="44"/>
        <v>0</v>
      </c>
      <c r="J627" s="57">
        <v>0</v>
      </c>
      <c r="K627" s="57">
        <v>0</v>
      </c>
    </row>
    <row r="628" spans="1:11" ht="45">
      <c r="A628" s="203"/>
      <c r="B628" s="156"/>
      <c r="C628" s="56" t="s">
        <v>80</v>
      </c>
      <c r="D628" s="57">
        <v>0</v>
      </c>
      <c r="E628" s="57">
        <v>0</v>
      </c>
      <c r="F628" s="62">
        <v>0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</row>
    <row r="629" spans="1:11" ht="45">
      <c r="A629" s="204"/>
      <c r="B629" s="157"/>
      <c r="C629" s="56" t="s">
        <v>81</v>
      </c>
      <c r="D629" s="57">
        <v>0</v>
      </c>
      <c r="E629" s="57">
        <v>0</v>
      </c>
      <c r="F629" s="62">
        <v>0</v>
      </c>
      <c r="G629" s="62">
        <v>0</v>
      </c>
      <c r="H629" s="62">
        <v>0</v>
      </c>
      <c r="I629" s="62">
        <v>0</v>
      </c>
      <c r="J629" s="62">
        <v>0</v>
      </c>
      <c r="K629" s="62">
        <v>0</v>
      </c>
    </row>
    <row r="630" spans="1:11" ht="15">
      <c r="A630" s="202" t="s">
        <v>169</v>
      </c>
      <c r="B630" s="155" t="s">
        <v>104</v>
      </c>
      <c r="C630" s="53" t="s">
        <v>75</v>
      </c>
      <c r="D630" s="54">
        <f>D631+D633+D635+D636</f>
        <v>1000</v>
      </c>
      <c r="E630" s="54">
        <f>E631+E633+E635+E636</f>
        <v>1000</v>
      </c>
      <c r="F630" s="54">
        <f>F631+F633+F635+F636</f>
        <v>1000</v>
      </c>
      <c r="G630" s="54">
        <f>G631+G633+G635+G636</f>
        <v>0</v>
      </c>
      <c r="H630" s="54">
        <f>H631+H633+H635+H636</f>
        <v>0</v>
      </c>
      <c r="I630" s="55">
        <f>G630/D630*100</f>
        <v>0</v>
      </c>
      <c r="J630" s="55">
        <f>H630/E630*100</f>
        <v>0</v>
      </c>
      <c r="K630" s="55">
        <f>I630/F630*100</f>
        <v>0</v>
      </c>
    </row>
    <row r="631" spans="1:11" ht="30">
      <c r="A631" s="203"/>
      <c r="B631" s="156"/>
      <c r="C631" s="56" t="s">
        <v>76</v>
      </c>
      <c r="D631" s="57">
        <v>1000</v>
      </c>
      <c r="E631" s="57">
        <v>1000</v>
      </c>
      <c r="F631" s="57">
        <v>1000</v>
      </c>
      <c r="G631" s="57">
        <v>0</v>
      </c>
      <c r="H631" s="57">
        <v>0</v>
      </c>
      <c r="I631" s="62">
        <f>G631/D631*100</f>
        <v>0</v>
      </c>
      <c r="J631" s="62">
        <f>H631/E631*100</f>
        <v>0</v>
      </c>
      <c r="K631" s="62">
        <f>G631/F631*100</f>
        <v>0</v>
      </c>
    </row>
    <row r="632" spans="1:11" ht="75">
      <c r="A632" s="203"/>
      <c r="B632" s="156"/>
      <c r="C632" s="58" t="s">
        <v>77</v>
      </c>
      <c r="D632" s="57">
        <v>0</v>
      </c>
      <c r="E632" s="57">
        <v>0</v>
      </c>
      <c r="F632" s="57">
        <v>0</v>
      </c>
      <c r="G632" s="57">
        <v>0</v>
      </c>
      <c r="H632" s="57">
        <v>0</v>
      </c>
      <c r="I632" s="62">
        <v>0</v>
      </c>
      <c r="J632" s="62">
        <v>0</v>
      </c>
      <c r="K632" s="62">
        <v>0</v>
      </c>
    </row>
    <row r="633" spans="1:11" ht="45">
      <c r="A633" s="203"/>
      <c r="B633" s="156"/>
      <c r="C633" s="56" t="s">
        <v>78</v>
      </c>
      <c r="D633" s="57">
        <v>0</v>
      </c>
      <c r="E633" s="57">
        <v>0</v>
      </c>
      <c r="F633" s="62">
        <v>0</v>
      </c>
      <c r="G633" s="62">
        <v>0</v>
      </c>
      <c r="H633" s="62">
        <v>0</v>
      </c>
      <c r="I633" s="62">
        <v>0</v>
      </c>
      <c r="J633" s="62">
        <v>0</v>
      </c>
      <c r="K633" s="62">
        <v>0</v>
      </c>
    </row>
    <row r="634" spans="1:11" ht="75">
      <c r="A634" s="203"/>
      <c r="B634" s="156"/>
      <c r="C634" s="58" t="s">
        <v>79</v>
      </c>
      <c r="D634" s="57">
        <f aca="true" t="shared" si="45" ref="D634:I634">D633</f>
        <v>0</v>
      </c>
      <c r="E634" s="57">
        <f>E633</f>
        <v>0</v>
      </c>
      <c r="F634" s="57">
        <f t="shared" si="45"/>
        <v>0</v>
      </c>
      <c r="G634" s="57">
        <f t="shared" si="45"/>
        <v>0</v>
      </c>
      <c r="H634" s="57">
        <f t="shared" si="45"/>
        <v>0</v>
      </c>
      <c r="I634" s="57">
        <f t="shared" si="45"/>
        <v>0</v>
      </c>
      <c r="J634" s="57">
        <v>0</v>
      </c>
      <c r="K634" s="57">
        <v>0</v>
      </c>
    </row>
    <row r="635" spans="1:11" ht="45">
      <c r="A635" s="203"/>
      <c r="B635" s="156"/>
      <c r="C635" s="56" t="s">
        <v>80</v>
      </c>
      <c r="D635" s="57">
        <v>0</v>
      </c>
      <c r="E635" s="57">
        <v>0</v>
      </c>
      <c r="F635" s="62">
        <v>0</v>
      </c>
      <c r="G635" s="62">
        <v>0</v>
      </c>
      <c r="H635" s="62">
        <v>0</v>
      </c>
      <c r="I635" s="62">
        <v>0</v>
      </c>
      <c r="J635" s="62">
        <v>0</v>
      </c>
      <c r="K635" s="62">
        <v>0</v>
      </c>
    </row>
    <row r="636" spans="1:11" ht="45">
      <c r="A636" s="204"/>
      <c r="B636" s="157"/>
      <c r="C636" s="56" t="s">
        <v>81</v>
      </c>
      <c r="D636" s="57">
        <v>0</v>
      </c>
      <c r="E636" s="57">
        <v>0</v>
      </c>
      <c r="F636" s="62">
        <v>0</v>
      </c>
      <c r="G636" s="62">
        <v>0</v>
      </c>
      <c r="H636" s="62">
        <v>0</v>
      </c>
      <c r="I636" s="62">
        <v>0</v>
      </c>
      <c r="J636" s="62">
        <v>0</v>
      </c>
      <c r="K636" s="62">
        <v>0</v>
      </c>
    </row>
    <row r="637" spans="1:11" ht="15">
      <c r="A637" s="205" t="s">
        <v>170</v>
      </c>
      <c r="B637" s="166"/>
      <c r="C637" s="53" t="s">
        <v>75</v>
      </c>
      <c r="D637" s="54">
        <f>D638+D640+D642+D643</f>
        <v>1070</v>
      </c>
      <c r="E637" s="54">
        <f>E638+E640+E642+E643</f>
        <v>1070</v>
      </c>
      <c r="F637" s="54">
        <f>F638+F640+F642+F643</f>
        <v>1070</v>
      </c>
      <c r="G637" s="54">
        <f>G638+G640+G642+G643</f>
        <v>0</v>
      </c>
      <c r="H637" s="54">
        <f>H638+H640+H642+H643</f>
        <v>0</v>
      </c>
      <c r="I637" s="55">
        <f>G637/D637*100</f>
        <v>0</v>
      </c>
      <c r="J637" s="55">
        <f>H637/E637*100</f>
        <v>0</v>
      </c>
      <c r="K637" s="55">
        <f>I637/F637*100</f>
        <v>0</v>
      </c>
    </row>
    <row r="638" spans="1:11" ht="30">
      <c r="A638" s="206"/>
      <c r="B638" s="167"/>
      <c r="C638" s="56" t="s">
        <v>76</v>
      </c>
      <c r="D638" s="57">
        <v>1070</v>
      </c>
      <c r="E638" s="57">
        <v>1070</v>
      </c>
      <c r="F638" s="57">
        <v>1070</v>
      </c>
      <c r="G638" s="57">
        <v>0</v>
      </c>
      <c r="H638" s="57">
        <v>0</v>
      </c>
      <c r="I638" s="62">
        <f>G638/D638*100</f>
        <v>0</v>
      </c>
      <c r="J638" s="62">
        <f>H638/E638*100</f>
        <v>0</v>
      </c>
      <c r="K638" s="62">
        <f>G638/F638*100</f>
        <v>0</v>
      </c>
    </row>
    <row r="639" spans="1:11" ht="75">
      <c r="A639" s="206"/>
      <c r="B639" s="167"/>
      <c r="C639" s="58" t="s">
        <v>77</v>
      </c>
      <c r="D639" s="57">
        <v>0</v>
      </c>
      <c r="E639" s="57">
        <v>0</v>
      </c>
      <c r="F639" s="57">
        <v>0</v>
      </c>
      <c r="G639" s="57">
        <v>0</v>
      </c>
      <c r="H639" s="57">
        <v>0</v>
      </c>
      <c r="I639" s="62">
        <v>0</v>
      </c>
      <c r="J639" s="62">
        <v>0</v>
      </c>
      <c r="K639" s="62">
        <v>0</v>
      </c>
    </row>
    <row r="640" spans="1:11" ht="45">
      <c r="A640" s="206"/>
      <c r="B640" s="167"/>
      <c r="C640" s="56" t="s">
        <v>78</v>
      </c>
      <c r="D640" s="57">
        <v>0</v>
      </c>
      <c r="E640" s="57">
        <v>0</v>
      </c>
      <c r="F640" s="62">
        <v>0</v>
      </c>
      <c r="G640" s="62">
        <v>0</v>
      </c>
      <c r="H640" s="62">
        <v>0</v>
      </c>
      <c r="I640" s="62">
        <v>0</v>
      </c>
      <c r="J640" s="62">
        <v>0</v>
      </c>
      <c r="K640" s="62">
        <v>0</v>
      </c>
    </row>
    <row r="641" spans="1:11" ht="75">
      <c r="A641" s="206"/>
      <c r="B641" s="167"/>
      <c r="C641" s="58" t="s">
        <v>79</v>
      </c>
      <c r="D641" s="57">
        <f aca="true" t="shared" si="46" ref="D641:I641">D640</f>
        <v>0</v>
      </c>
      <c r="E641" s="57">
        <f t="shared" si="46"/>
        <v>0</v>
      </c>
      <c r="F641" s="57">
        <f t="shared" si="46"/>
        <v>0</v>
      </c>
      <c r="G641" s="57">
        <f t="shared" si="46"/>
        <v>0</v>
      </c>
      <c r="H641" s="57">
        <f t="shared" si="46"/>
        <v>0</v>
      </c>
      <c r="I641" s="57">
        <f t="shared" si="46"/>
        <v>0</v>
      </c>
      <c r="J641" s="62">
        <v>0</v>
      </c>
      <c r="K641" s="62">
        <v>0</v>
      </c>
    </row>
    <row r="642" spans="1:11" ht="45">
      <c r="A642" s="206"/>
      <c r="B642" s="167"/>
      <c r="C642" s="56" t="s">
        <v>80</v>
      </c>
      <c r="D642" s="57">
        <v>0</v>
      </c>
      <c r="E642" s="57">
        <v>0</v>
      </c>
      <c r="F642" s="62">
        <v>0</v>
      </c>
      <c r="G642" s="62">
        <v>0</v>
      </c>
      <c r="H642" s="62">
        <v>0</v>
      </c>
      <c r="I642" s="62">
        <v>0</v>
      </c>
      <c r="J642" s="62">
        <v>0</v>
      </c>
      <c r="K642" s="62">
        <v>0</v>
      </c>
    </row>
    <row r="643" spans="1:11" ht="45">
      <c r="A643" s="207"/>
      <c r="B643" s="168"/>
      <c r="C643" s="56" t="s">
        <v>81</v>
      </c>
      <c r="D643" s="57">
        <v>0</v>
      </c>
      <c r="E643" s="57">
        <v>0</v>
      </c>
      <c r="F643" s="62">
        <v>0</v>
      </c>
      <c r="G643" s="62">
        <v>0</v>
      </c>
      <c r="H643" s="62">
        <v>0</v>
      </c>
      <c r="I643" s="62">
        <v>0</v>
      </c>
      <c r="J643" s="62">
        <v>0</v>
      </c>
      <c r="K643" s="62">
        <v>0</v>
      </c>
    </row>
    <row r="644" spans="1:11" ht="15">
      <c r="A644" s="211" t="s">
        <v>171</v>
      </c>
      <c r="B644" s="208" t="s">
        <v>172</v>
      </c>
      <c r="C644" s="70" t="s">
        <v>75</v>
      </c>
      <c r="D644" s="57">
        <f aca="true" t="shared" si="47" ref="D644:I644">D645+D647+D649+D650</f>
        <v>729686.2</v>
      </c>
      <c r="E644" s="57">
        <f t="shared" si="47"/>
        <v>738035.2</v>
      </c>
      <c r="F644" s="57">
        <f t="shared" si="47"/>
        <v>738035.2</v>
      </c>
      <c r="G644" s="57">
        <f t="shared" si="47"/>
        <v>180884.5</v>
      </c>
      <c r="H644" s="57">
        <f t="shared" si="47"/>
        <v>186212.05</v>
      </c>
      <c r="I644" s="57" t="e">
        <f t="shared" si="47"/>
        <v>#DIV/0!</v>
      </c>
      <c r="J644" s="55">
        <f>G644/E644*100</f>
        <v>24.508925861530724</v>
      </c>
      <c r="K644" s="55">
        <f>G644/F644*100</f>
        <v>24.508925861530724</v>
      </c>
    </row>
    <row r="645" spans="1:11" ht="30">
      <c r="A645" s="212"/>
      <c r="B645" s="209"/>
      <c r="C645" s="70" t="s">
        <v>76</v>
      </c>
      <c r="D645" s="57">
        <f aca="true" t="shared" si="48" ref="D645:H649">D652+D659+D666+D673</f>
        <v>353014.19999999995</v>
      </c>
      <c r="E645" s="57">
        <f t="shared" si="48"/>
        <v>361363.19999999995</v>
      </c>
      <c r="F645" s="57">
        <f t="shared" si="48"/>
        <v>361363.19999999995</v>
      </c>
      <c r="G645" s="57">
        <f t="shared" si="48"/>
        <v>60282.3</v>
      </c>
      <c r="H645" s="57">
        <f t="shared" si="48"/>
        <v>60815.15</v>
      </c>
      <c r="I645" s="57">
        <f>G645/D645*100</f>
        <v>17.076451882105594</v>
      </c>
      <c r="J645" s="62">
        <f>G645/E645*100</f>
        <v>16.681914483821267</v>
      </c>
      <c r="K645" s="62">
        <f>G645/F645*100</f>
        <v>16.681914483821267</v>
      </c>
    </row>
    <row r="646" spans="1:11" ht="75">
      <c r="A646" s="212"/>
      <c r="B646" s="209"/>
      <c r="C646" s="58" t="s">
        <v>77</v>
      </c>
      <c r="D646" s="57">
        <f t="shared" si="48"/>
        <v>272317.1</v>
      </c>
      <c r="E646" s="57">
        <f t="shared" si="48"/>
        <v>267317.1</v>
      </c>
      <c r="F646" s="57">
        <f t="shared" si="48"/>
        <v>272317.1</v>
      </c>
      <c r="G646" s="57">
        <f t="shared" si="48"/>
        <v>11220.9</v>
      </c>
      <c r="H646" s="57">
        <f t="shared" si="48"/>
        <v>11753.8</v>
      </c>
      <c r="I646" s="57">
        <f>G646/D646*100</f>
        <v>4.120527135460829</v>
      </c>
      <c r="J646" s="62">
        <f>G646/E646*100</f>
        <v>4.197599031262871</v>
      </c>
      <c r="K646" s="62">
        <f>G646/F646*100</f>
        <v>4.120527135460829</v>
      </c>
    </row>
    <row r="647" spans="1:11" ht="45">
      <c r="A647" s="212"/>
      <c r="B647" s="209"/>
      <c r="C647" s="70" t="s">
        <v>78</v>
      </c>
      <c r="D647" s="57">
        <f t="shared" si="48"/>
        <v>376672</v>
      </c>
      <c r="E647" s="57">
        <f t="shared" si="48"/>
        <v>376672</v>
      </c>
      <c r="F647" s="57">
        <f t="shared" si="48"/>
        <v>376672</v>
      </c>
      <c r="G647" s="57">
        <f t="shared" si="48"/>
        <v>120602.2</v>
      </c>
      <c r="H647" s="57">
        <f t="shared" si="48"/>
        <v>125396.9</v>
      </c>
      <c r="I647" s="57">
        <f>G647/D647*100</f>
        <v>32.01782983603772</v>
      </c>
      <c r="J647" s="62">
        <f>G647/E647*100</f>
        <v>32.01782983603772</v>
      </c>
      <c r="K647" s="62">
        <f>G647/F647*100</f>
        <v>32.01782983603772</v>
      </c>
    </row>
    <row r="648" spans="1:11" ht="75">
      <c r="A648" s="212"/>
      <c r="B648" s="209"/>
      <c r="C648" s="58" t="s">
        <v>79</v>
      </c>
      <c r="D648" s="57">
        <f t="shared" si="48"/>
        <v>416457.8</v>
      </c>
      <c r="E648" s="57">
        <f t="shared" si="48"/>
        <v>351782</v>
      </c>
      <c r="F648" s="57">
        <f t="shared" si="48"/>
        <v>351782</v>
      </c>
      <c r="G648" s="57">
        <f t="shared" si="48"/>
        <v>108358.9</v>
      </c>
      <c r="H648" s="57">
        <f t="shared" si="48"/>
        <v>116253.5</v>
      </c>
      <c r="I648" s="57">
        <f>G648/D648*100</f>
        <v>26.01917889399598</v>
      </c>
      <c r="J648" s="62">
        <f>G648/E648*100</f>
        <v>30.802855177354154</v>
      </c>
      <c r="K648" s="62">
        <f>G648/F648*100</f>
        <v>30.802855177354154</v>
      </c>
    </row>
    <row r="649" spans="1:11" ht="45">
      <c r="A649" s="212"/>
      <c r="B649" s="209"/>
      <c r="C649" s="70" t="s">
        <v>80</v>
      </c>
      <c r="D649" s="57">
        <f t="shared" si="48"/>
        <v>0</v>
      </c>
      <c r="E649" s="57">
        <f t="shared" si="48"/>
        <v>0</v>
      </c>
      <c r="F649" s="57">
        <f t="shared" si="48"/>
        <v>0</v>
      </c>
      <c r="G649" s="57">
        <f t="shared" si="48"/>
        <v>0</v>
      </c>
      <c r="H649" s="57">
        <f t="shared" si="48"/>
        <v>0</v>
      </c>
      <c r="I649" s="57" t="e">
        <f>G649/D649*100</f>
        <v>#DIV/0!</v>
      </c>
      <c r="J649" s="62">
        <v>0</v>
      </c>
      <c r="K649" s="62">
        <v>0</v>
      </c>
    </row>
    <row r="650" spans="1:11" ht="45">
      <c r="A650" s="212"/>
      <c r="B650" s="210"/>
      <c r="C650" s="70" t="s">
        <v>81</v>
      </c>
      <c r="D650" s="57">
        <f>D657+D664+D671+D678</f>
        <v>0</v>
      </c>
      <c r="E650" s="57">
        <f>E657+E664+E671+E678</f>
        <v>0</v>
      </c>
      <c r="F650" s="57">
        <f>F657+F664+F671+F678</f>
        <v>0</v>
      </c>
      <c r="G650" s="57">
        <f>G657+G664+G671+G678</f>
        <v>0</v>
      </c>
      <c r="H650" s="57">
        <f>H657+H664+H671+H678</f>
        <v>0</v>
      </c>
      <c r="I650" s="57">
        <v>0</v>
      </c>
      <c r="J650" s="57">
        <v>0</v>
      </c>
      <c r="K650" s="57">
        <v>0</v>
      </c>
    </row>
    <row r="651" spans="1:11" ht="15">
      <c r="A651" s="212"/>
      <c r="B651" s="155" t="s">
        <v>104</v>
      </c>
      <c r="C651" s="56" t="s">
        <v>75</v>
      </c>
      <c r="D651" s="57">
        <f>D652+D654+D656+D657</f>
        <v>177059.1</v>
      </c>
      <c r="E651" s="57">
        <f>E652+E654+E656+E657</f>
        <v>185408.1</v>
      </c>
      <c r="F651" s="57">
        <f>F652+F654+F656+F657</f>
        <v>185408.1</v>
      </c>
      <c r="G651" s="57">
        <f>G652+G654+G656+G657</f>
        <v>138145.8</v>
      </c>
      <c r="H651" s="57">
        <f>H652+H654+H656+H657</f>
        <v>138145.75</v>
      </c>
      <c r="I651" s="55">
        <f>G651/D651*100</f>
        <v>78.0224230214657</v>
      </c>
      <c r="J651" s="55">
        <f>G651/E651*100</f>
        <v>74.50904248519886</v>
      </c>
      <c r="K651" s="55">
        <f>G651/F651*100</f>
        <v>74.50904248519886</v>
      </c>
    </row>
    <row r="652" spans="1:11" ht="30">
      <c r="A652" s="212"/>
      <c r="B652" s="156"/>
      <c r="C652" s="56" t="s">
        <v>76</v>
      </c>
      <c r="D652" s="57">
        <f>D701+D708+D736+D694</f>
        <v>82126.6</v>
      </c>
      <c r="E652" s="57">
        <f>E701+E708+E736+E694</f>
        <v>90475.6</v>
      </c>
      <c r="F652" s="57">
        <f>F701+F708+F736+F694</f>
        <v>90475.6</v>
      </c>
      <c r="G652" s="57">
        <f>G701+G708+G736+G694</f>
        <v>50345.3</v>
      </c>
      <c r="H652" s="57">
        <f>H701+H708+H736+H694</f>
        <v>50345.25</v>
      </c>
      <c r="I652" s="62">
        <f>G652/D652*100</f>
        <v>61.302062912625146</v>
      </c>
      <c r="J652" s="62">
        <f>G652/E652*100</f>
        <v>55.645168421099164</v>
      </c>
      <c r="K652" s="62">
        <f>G652/F652*100</f>
        <v>55.645168421099164</v>
      </c>
    </row>
    <row r="653" spans="1:11" ht="75">
      <c r="A653" s="212"/>
      <c r="B653" s="156"/>
      <c r="C653" s="58" t="s">
        <v>77</v>
      </c>
      <c r="D653" s="57">
        <f>D737</f>
        <v>1429.5</v>
      </c>
      <c r="E653" s="57">
        <f>E737</f>
        <v>1429.5</v>
      </c>
      <c r="F653" s="57">
        <f>F737</f>
        <v>1429.5</v>
      </c>
      <c r="G653" s="57">
        <f>G737</f>
        <v>1283.9</v>
      </c>
      <c r="H653" s="57">
        <f>H737</f>
        <v>1283.9</v>
      </c>
      <c r="I653" s="62">
        <v>0</v>
      </c>
      <c r="J653" s="62">
        <v>0</v>
      </c>
      <c r="K653" s="62">
        <v>0</v>
      </c>
    </row>
    <row r="654" spans="1:11" ht="45">
      <c r="A654" s="212"/>
      <c r="B654" s="156"/>
      <c r="C654" s="56" t="s">
        <v>78</v>
      </c>
      <c r="D654" s="57">
        <f>D703+D738+D710</f>
        <v>94932.5</v>
      </c>
      <c r="E654" s="57">
        <f>E703+E738+E710</f>
        <v>94932.5</v>
      </c>
      <c r="F654" s="57">
        <f>F703+F738+F710</f>
        <v>94932.5</v>
      </c>
      <c r="G654" s="57">
        <f>G703+G738+G710</f>
        <v>87800.5</v>
      </c>
      <c r="H654" s="57">
        <f>H703+H738+H710</f>
        <v>87800.5</v>
      </c>
      <c r="I654" s="62">
        <f>G654/D654*100</f>
        <v>92.48729360334976</v>
      </c>
      <c r="J654" s="62">
        <f>G654/E654*100</f>
        <v>92.48729360334976</v>
      </c>
      <c r="K654" s="62">
        <f>G654/F654*100</f>
        <v>92.48729360334976</v>
      </c>
    </row>
    <row r="655" spans="1:11" ht="75">
      <c r="A655" s="212"/>
      <c r="B655" s="156"/>
      <c r="C655" s="58" t="s">
        <v>79</v>
      </c>
      <c r="D655" s="57">
        <f>D704+D739+D725</f>
        <v>134718.3</v>
      </c>
      <c r="E655" s="57">
        <f>E704+E739</f>
        <v>70042.5</v>
      </c>
      <c r="F655" s="57">
        <f>F704+F739</f>
        <v>70042.5</v>
      </c>
      <c r="G655" s="57">
        <f>G704+G739+G725</f>
        <v>75557.2</v>
      </c>
      <c r="H655" s="57">
        <f>H704+H739+H725</f>
        <v>78657.1</v>
      </c>
      <c r="I655" s="62">
        <f>G655/D655*100</f>
        <v>56.08532768005535</v>
      </c>
      <c r="J655" s="62">
        <f>G655/E655*100</f>
        <v>107.8733626012778</v>
      </c>
      <c r="K655" s="62">
        <f>G655/F655*100</f>
        <v>107.8733626012778</v>
      </c>
    </row>
    <row r="656" spans="1:11" ht="45">
      <c r="A656" s="212"/>
      <c r="B656" s="156"/>
      <c r="C656" s="56" t="s">
        <v>80</v>
      </c>
      <c r="D656" s="57">
        <f>D705+D740+D726</f>
        <v>0</v>
      </c>
      <c r="E656" s="57">
        <v>0</v>
      </c>
      <c r="F656" s="62">
        <v>0</v>
      </c>
      <c r="G656" s="62">
        <v>0</v>
      </c>
      <c r="H656" s="62">
        <v>0</v>
      </c>
      <c r="I656" s="62">
        <v>0</v>
      </c>
      <c r="J656" s="62">
        <v>0</v>
      </c>
      <c r="K656" s="62">
        <v>0</v>
      </c>
    </row>
    <row r="657" spans="1:11" ht="45">
      <c r="A657" s="212"/>
      <c r="B657" s="157"/>
      <c r="C657" s="56" t="s">
        <v>81</v>
      </c>
      <c r="D657" s="57">
        <f>D706+D741+D727</f>
        <v>0</v>
      </c>
      <c r="E657" s="57">
        <v>0</v>
      </c>
      <c r="F657" s="62">
        <v>0</v>
      </c>
      <c r="G657" s="62">
        <v>0</v>
      </c>
      <c r="H657" s="62">
        <v>0</v>
      </c>
      <c r="I657" s="62">
        <v>0</v>
      </c>
      <c r="J657" s="62">
        <v>0</v>
      </c>
      <c r="K657" s="62">
        <v>0</v>
      </c>
    </row>
    <row r="658" spans="1:11" ht="15">
      <c r="A658" s="212"/>
      <c r="B658" s="155" t="s">
        <v>86</v>
      </c>
      <c r="C658" s="56" t="s">
        <v>75</v>
      </c>
      <c r="D658" s="57">
        <f>D659+D661+D663+D664</f>
        <v>552627.1</v>
      </c>
      <c r="E658" s="57">
        <f>E659+E661+E663+E664</f>
        <v>552627.1</v>
      </c>
      <c r="F658" s="57">
        <f>F659+F661+F663+F664</f>
        <v>552627.1</v>
      </c>
      <c r="G658" s="57">
        <f>G659+G661+G663+G664</f>
        <v>42738.7</v>
      </c>
      <c r="H658" s="57">
        <f>H659+H661+H663+H664</f>
        <v>48066.3</v>
      </c>
      <c r="I658" s="55">
        <f>G658/D658*100</f>
        <v>7.733732203867671</v>
      </c>
      <c r="J658" s="55">
        <f>G658/E658*100</f>
        <v>7.733732203867671</v>
      </c>
      <c r="K658" s="55">
        <f>G658/F658*100</f>
        <v>7.733732203867671</v>
      </c>
    </row>
    <row r="659" spans="1:11" ht="30">
      <c r="A659" s="212"/>
      <c r="B659" s="156"/>
      <c r="C659" s="56" t="s">
        <v>76</v>
      </c>
      <c r="D659" s="57">
        <f>D743+D715+D687</f>
        <v>270887.6</v>
      </c>
      <c r="E659" s="57">
        <f>E743+E715+E687</f>
        <v>270887.6</v>
      </c>
      <c r="F659" s="57">
        <f>F743+F715+F687</f>
        <v>270887.6</v>
      </c>
      <c r="G659" s="57">
        <f>G743+G715+G687</f>
        <v>9937</v>
      </c>
      <c r="H659" s="57">
        <f>H743+H715+H687</f>
        <v>10469.9</v>
      </c>
      <c r="I659" s="62">
        <f>G659/D659*100</f>
        <v>3.6683111371653783</v>
      </c>
      <c r="J659" s="62">
        <f>G659/E659*100</f>
        <v>3.6683111371653783</v>
      </c>
      <c r="K659" s="62">
        <f>G659/F659*100</f>
        <v>3.6683111371653783</v>
      </c>
    </row>
    <row r="660" spans="1:11" ht="75">
      <c r="A660" s="212"/>
      <c r="B660" s="156"/>
      <c r="C660" s="58" t="s">
        <v>77</v>
      </c>
      <c r="D660" s="57">
        <f>D659</f>
        <v>270887.6</v>
      </c>
      <c r="E660" s="57">
        <f>E659-5000</f>
        <v>265887.6</v>
      </c>
      <c r="F660" s="57">
        <f>F659</f>
        <v>270887.6</v>
      </c>
      <c r="G660" s="57">
        <f>G659</f>
        <v>9937</v>
      </c>
      <c r="H660" s="57">
        <f>H659</f>
        <v>10469.9</v>
      </c>
      <c r="I660" s="62">
        <v>0</v>
      </c>
      <c r="J660" s="62">
        <v>0</v>
      </c>
      <c r="K660" s="62">
        <v>0</v>
      </c>
    </row>
    <row r="661" spans="1:11" ht="45">
      <c r="A661" s="212"/>
      <c r="B661" s="156"/>
      <c r="C661" s="56" t="s">
        <v>78</v>
      </c>
      <c r="D661" s="57">
        <f>D745+D717</f>
        <v>281739.5</v>
      </c>
      <c r="E661" s="57">
        <f>E745+E717</f>
        <v>281739.5</v>
      </c>
      <c r="F661" s="57">
        <f>F745+F717</f>
        <v>281739.5</v>
      </c>
      <c r="G661" s="57">
        <f>G745+G717</f>
        <v>32801.7</v>
      </c>
      <c r="H661" s="57">
        <f>H745+H717</f>
        <v>37596.4</v>
      </c>
      <c r="I661" s="62">
        <f>G661/D661*100</f>
        <v>11.642563431822659</v>
      </c>
      <c r="J661" s="62">
        <f>G661/E661*100</f>
        <v>11.642563431822659</v>
      </c>
      <c r="K661" s="62">
        <f>G661/F661*100</f>
        <v>11.642563431822659</v>
      </c>
    </row>
    <row r="662" spans="1:11" ht="75">
      <c r="A662" s="212"/>
      <c r="B662" s="156"/>
      <c r="C662" s="58" t="s">
        <v>79</v>
      </c>
      <c r="D662" s="57">
        <f>D661</f>
        <v>281739.5</v>
      </c>
      <c r="E662" s="57">
        <f>E661</f>
        <v>281739.5</v>
      </c>
      <c r="F662" s="57">
        <f>F661</f>
        <v>281739.5</v>
      </c>
      <c r="G662" s="57">
        <f>G661</f>
        <v>32801.7</v>
      </c>
      <c r="H662" s="57">
        <f>H661</f>
        <v>37596.4</v>
      </c>
      <c r="I662" s="62">
        <f>G662/D662*100</f>
        <v>11.642563431822659</v>
      </c>
      <c r="J662" s="62">
        <f>G662/E662*100</f>
        <v>11.642563431822659</v>
      </c>
      <c r="K662" s="62">
        <f>G662/F662*100</f>
        <v>11.642563431822659</v>
      </c>
    </row>
    <row r="663" spans="1:11" ht="45">
      <c r="A663" s="212"/>
      <c r="B663" s="156"/>
      <c r="C663" s="56" t="s">
        <v>80</v>
      </c>
      <c r="D663" s="57">
        <f>D747</f>
        <v>0</v>
      </c>
      <c r="E663" s="57">
        <v>0</v>
      </c>
      <c r="F663" s="62">
        <v>0</v>
      </c>
      <c r="G663" s="62">
        <v>0</v>
      </c>
      <c r="H663" s="62">
        <v>0</v>
      </c>
      <c r="I663" s="62">
        <v>0</v>
      </c>
      <c r="J663" s="62">
        <v>0</v>
      </c>
      <c r="K663" s="62">
        <v>0</v>
      </c>
    </row>
    <row r="664" spans="1:11" ht="45">
      <c r="A664" s="212"/>
      <c r="B664" s="157"/>
      <c r="C664" s="56" t="s">
        <v>81</v>
      </c>
      <c r="D664" s="57">
        <f>D748</f>
        <v>0</v>
      </c>
      <c r="E664" s="57">
        <v>0</v>
      </c>
      <c r="F664" s="62">
        <v>0</v>
      </c>
      <c r="G664" s="62">
        <v>0</v>
      </c>
      <c r="H664" s="62">
        <v>0</v>
      </c>
      <c r="I664" s="62">
        <v>0</v>
      </c>
      <c r="J664" s="62">
        <v>0</v>
      </c>
      <c r="K664" s="62">
        <v>0</v>
      </c>
    </row>
    <row r="665" spans="1:11" ht="15">
      <c r="A665" s="212"/>
      <c r="B665" s="208" t="s">
        <v>173</v>
      </c>
      <c r="C665" s="56" t="s">
        <v>75</v>
      </c>
      <c r="D665" s="57">
        <f>D666+D668+D670+D671</f>
        <v>0</v>
      </c>
      <c r="E665" s="57">
        <f>E666+E668+E670+E671</f>
        <v>0</v>
      </c>
      <c r="F665" s="57">
        <f>F666+F668+F670+F671</f>
        <v>0</v>
      </c>
      <c r="G665" s="57">
        <f>G666+G668+G670+G671</f>
        <v>0</v>
      </c>
      <c r="H665" s="57">
        <f>H666+H668+H670+H671</f>
        <v>0</v>
      </c>
      <c r="I665" s="55">
        <v>0</v>
      </c>
      <c r="J665" s="55">
        <v>0</v>
      </c>
      <c r="K665" s="55">
        <v>0</v>
      </c>
    </row>
    <row r="666" spans="1:11" ht="30">
      <c r="A666" s="212"/>
      <c r="B666" s="209"/>
      <c r="C666" s="56" t="s">
        <v>76</v>
      </c>
      <c r="D666" s="57">
        <v>0</v>
      </c>
      <c r="E666" s="57">
        <v>0</v>
      </c>
      <c r="F666" s="62">
        <v>0</v>
      </c>
      <c r="G666" s="62">
        <v>0</v>
      </c>
      <c r="H666" s="62">
        <v>0</v>
      </c>
      <c r="I666" s="62">
        <v>0</v>
      </c>
      <c r="J666" s="62">
        <v>0</v>
      </c>
      <c r="K666" s="62">
        <v>0</v>
      </c>
    </row>
    <row r="667" spans="1:11" ht="75">
      <c r="A667" s="212"/>
      <c r="B667" s="209"/>
      <c r="C667" s="58" t="s">
        <v>77</v>
      </c>
      <c r="D667" s="57">
        <v>0</v>
      </c>
      <c r="E667" s="57">
        <v>0</v>
      </c>
      <c r="F667" s="62">
        <v>0</v>
      </c>
      <c r="G667" s="62">
        <v>0</v>
      </c>
      <c r="H667" s="62">
        <v>0</v>
      </c>
      <c r="I667" s="62">
        <v>0</v>
      </c>
      <c r="J667" s="62">
        <v>0</v>
      </c>
      <c r="K667" s="55">
        <v>0</v>
      </c>
    </row>
    <row r="668" spans="1:11" ht="45">
      <c r="A668" s="212"/>
      <c r="B668" s="209"/>
      <c r="C668" s="56" t="s">
        <v>78</v>
      </c>
      <c r="D668" s="57">
        <v>0</v>
      </c>
      <c r="E668" s="57">
        <v>0</v>
      </c>
      <c r="F668" s="57">
        <v>0</v>
      </c>
      <c r="G668" s="57">
        <v>0</v>
      </c>
      <c r="H668" s="57">
        <v>0</v>
      </c>
      <c r="I668" s="57">
        <v>0</v>
      </c>
      <c r="J668" s="57">
        <v>0</v>
      </c>
      <c r="K668" s="57">
        <v>0</v>
      </c>
    </row>
    <row r="669" spans="1:11" ht="75">
      <c r="A669" s="212"/>
      <c r="B669" s="209"/>
      <c r="C669" s="58" t="s">
        <v>79</v>
      </c>
      <c r="D669" s="57">
        <v>0</v>
      </c>
      <c r="E669" s="57">
        <v>0</v>
      </c>
      <c r="F669" s="57">
        <v>0</v>
      </c>
      <c r="G669" s="57">
        <v>0</v>
      </c>
      <c r="H669" s="57">
        <v>0</v>
      </c>
      <c r="I669" s="57">
        <v>0</v>
      </c>
      <c r="J669" s="57">
        <v>0</v>
      </c>
      <c r="K669" s="57">
        <v>0</v>
      </c>
    </row>
    <row r="670" spans="1:11" ht="45">
      <c r="A670" s="212"/>
      <c r="B670" s="209"/>
      <c r="C670" s="56" t="s">
        <v>80</v>
      </c>
      <c r="D670" s="57">
        <f>D754</f>
        <v>0</v>
      </c>
      <c r="E670" s="57">
        <f>E754</f>
        <v>0</v>
      </c>
      <c r="F670" s="57">
        <f>F754</f>
        <v>0</v>
      </c>
      <c r="G670" s="57">
        <f>G754</f>
        <v>0</v>
      </c>
      <c r="H670" s="57">
        <f>H754</f>
        <v>0</v>
      </c>
      <c r="I670" s="57">
        <v>0</v>
      </c>
      <c r="J670" s="57">
        <v>0</v>
      </c>
      <c r="K670" s="57">
        <v>0</v>
      </c>
    </row>
    <row r="671" spans="1:11" ht="45">
      <c r="A671" s="212"/>
      <c r="B671" s="210"/>
      <c r="C671" s="56" t="s">
        <v>81</v>
      </c>
      <c r="D671" s="57">
        <v>0</v>
      </c>
      <c r="E671" s="57">
        <v>0</v>
      </c>
      <c r="F671" s="57">
        <v>0</v>
      </c>
      <c r="G671" s="57">
        <v>0</v>
      </c>
      <c r="H671" s="57">
        <v>0</v>
      </c>
      <c r="I671" s="57">
        <v>0</v>
      </c>
      <c r="J671" s="57">
        <v>0</v>
      </c>
      <c r="K671" s="62">
        <v>0</v>
      </c>
    </row>
    <row r="672" spans="1:11" ht="15">
      <c r="A672" s="212"/>
      <c r="B672" s="208" t="s">
        <v>88</v>
      </c>
      <c r="C672" s="56" t="s">
        <v>75</v>
      </c>
      <c r="D672" s="57">
        <f>D673+D675+D677+D678</f>
        <v>0</v>
      </c>
      <c r="E672" s="57">
        <f>E673+E675+E677+E678</f>
        <v>0</v>
      </c>
      <c r="F672" s="57">
        <f>F673+F675+F677+F678</f>
        <v>0</v>
      </c>
      <c r="G672" s="57">
        <f>G673+G675+G677+G678</f>
        <v>0</v>
      </c>
      <c r="H672" s="57">
        <f>H673+H675+H677+H678</f>
        <v>0</v>
      </c>
      <c r="I672" s="55">
        <v>0</v>
      </c>
      <c r="J672" s="55">
        <v>0</v>
      </c>
      <c r="K672" s="55">
        <v>0</v>
      </c>
    </row>
    <row r="673" spans="1:11" ht="30">
      <c r="A673" s="212"/>
      <c r="B673" s="209"/>
      <c r="C673" s="56" t="s">
        <v>76</v>
      </c>
      <c r="D673" s="57">
        <v>0</v>
      </c>
      <c r="E673" s="57">
        <v>0</v>
      </c>
      <c r="F673" s="62">
        <v>0</v>
      </c>
      <c r="G673" s="62">
        <v>0</v>
      </c>
      <c r="H673" s="62">
        <v>0</v>
      </c>
      <c r="I673" s="62">
        <v>0</v>
      </c>
      <c r="J673" s="62">
        <v>0</v>
      </c>
      <c r="K673" s="62">
        <v>0</v>
      </c>
    </row>
    <row r="674" spans="1:11" ht="75">
      <c r="A674" s="212"/>
      <c r="B674" s="209"/>
      <c r="C674" s="58" t="s">
        <v>77</v>
      </c>
      <c r="D674" s="57">
        <v>0</v>
      </c>
      <c r="E674" s="57">
        <v>0</v>
      </c>
      <c r="F674" s="62">
        <v>0</v>
      </c>
      <c r="G674" s="62">
        <v>0</v>
      </c>
      <c r="H674" s="62">
        <v>0</v>
      </c>
      <c r="I674" s="62">
        <v>0</v>
      </c>
      <c r="J674" s="62">
        <v>0</v>
      </c>
      <c r="K674" s="55">
        <v>0</v>
      </c>
    </row>
    <row r="675" spans="1:11" ht="45">
      <c r="A675" s="212"/>
      <c r="B675" s="209"/>
      <c r="C675" s="56" t="s">
        <v>78</v>
      </c>
      <c r="D675" s="57">
        <v>0</v>
      </c>
      <c r="E675" s="57">
        <v>0</v>
      </c>
      <c r="F675" s="57">
        <v>0</v>
      </c>
      <c r="G675" s="57">
        <v>0</v>
      </c>
      <c r="H675" s="57">
        <v>0</v>
      </c>
      <c r="I675" s="57">
        <v>0</v>
      </c>
      <c r="J675" s="57">
        <v>0</v>
      </c>
      <c r="K675" s="57">
        <v>0</v>
      </c>
    </row>
    <row r="676" spans="1:11" ht="75">
      <c r="A676" s="212"/>
      <c r="B676" s="209"/>
      <c r="C676" s="58" t="s">
        <v>79</v>
      </c>
      <c r="D676" s="57">
        <v>0</v>
      </c>
      <c r="E676" s="57">
        <v>0</v>
      </c>
      <c r="F676" s="57">
        <v>0</v>
      </c>
      <c r="G676" s="57">
        <v>0</v>
      </c>
      <c r="H676" s="57">
        <v>0</v>
      </c>
      <c r="I676" s="57">
        <v>0</v>
      </c>
      <c r="J676" s="57">
        <v>0</v>
      </c>
      <c r="K676" s="57">
        <v>0</v>
      </c>
    </row>
    <row r="677" spans="1:11" ht="45">
      <c r="A677" s="212"/>
      <c r="B677" s="209"/>
      <c r="C677" s="56" t="s">
        <v>80</v>
      </c>
      <c r="D677" s="57">
        <v>0</v>
      </c>
      <c r="E677" s="57">
        <v>0</v>
      </c>
      <c r="F677" s="57">
        <v>0</v>
      </c>
      <c r="G677" s="57">
        <v>0</v>
      </c>
      <c r="H677" s="57">
        <v>0</v>
      </c>
      <c r="I677" s="57">
        <v>0</v>
      </c>
      <c r="J677" s="57">
        <v>0</v>
      </c>
      <c r="K677" s="57">
        <v>0</v>
      </c>
    </row>
    <row r="678" spans="1:11" ht="45">
      <c r="A678" s="213"/>
      <c r="B678" s="210"/>
      <c r="C678" s="56" t="s">
        <v>81</v>
      </c>
      <c r="D678" s="57">
        <f>D713</f>
        <v>0</v>
      </c>
      <c r="E678" s="57">
        <f>E713</f>
        <v>0</v>
      </c>
      <c r="F678" s="57">
        <f>F713</f>
        <v>0</v>
      </c>
      <c r="G678" s="57">
        <f>G713</f>
        <v>0</v>
      </c>
      <c r="H678" s="57">
        <f>H713</f>
        <v>0</v>
      </c>
      <c r="I678" s="57">
        <v>0</v>
      </c>
      <c r="J678" s="57">
        <v>0</v>
      </c>
      <c r="K678" s="62">
        <v>0</v>
      </c>
    </row>
    <row r="679" spans="1:11" ht="15">
      <c r="A679" s="211" t="s">
        <v>174</v>
      </c>
      <c r="B679" s="208" t="s">
        <v>175</v>
      </c>
      <c r="C679" s="56" t="s">
        <v>75</v>
      </c>
      <c r="D679" s="57">
        <f>D680+D682+D684+D685</f>
        <v>264700</v>
      </c>
      <c r="E679" s="57">
        <f>E680+E682+E684+E685</f>
        <v>264700</v>
      </c>
      <c r="F679" s="57">
        <f>F680+F682+F684+F685</f>
        <v>264700</v>
      </c>
      <c r="G679" s="57">
        <f>G680+G682+G684+G685</f>
        <v>31615</v>
      </c>
      <c r="H679" s="57">
        <f>H680+H682+H684+H685</f>
        <v>31614.95</v>
      </c>
      <c r="I679" s="55">
        <f>G679/D679*100</f>
        <v>11.943709860219116</v>
      </c>
      <c r="J679" s="55">
        <f>G679/E679*100</f>
        <v>11.943709860219116</v>
      </c>
      <c r="K679" s="55">
        <f>G679/F679*100</f>
        <v>11.943709860219116</v>
      </c>
    </row>
    <row r="680" spans="1:11" ht="30">
      <c r="A680" s="212"/>
      <c r="B680" s="209"/>
      <c r="C680" s="56" t="s">
        <v>76</v>
      </c>
      <c r="D680" s="57">
        <f>D687+D694</f>
        <v>264700</v>
      </c>
      <c r="E680" s="57">
        <f>E687+E694</f>
        <v>264700</v>
      </c>
      <c r="F680" s="57">
        <f>F687+F694</f>
        <v>264700</v>
      </c>
      <c r="G680" s="57">
        <f>G687+G694</f>
        <v>31615</v>
      </c>
      <c r="H680" s="57">
        <f>H687+H694</f>
        <v>31614.95</v>
      </c>
      <c r="I680" s="62">
        <f>G680/D680*100</f>
        <v>11.943709860219116</v>
      </c>
      <c r="J680" s="62">
        <f>G680/E680*100</f>
        <v>11.943709860219116</v>
      </c>
      <c r="K680" s="62">
        <f>G680/F680*100</f>
        <v>11.943709860219116</v>
      </c>
    </row>
    <row r="681" spans="1:11" ht="75">
      <c r="A681" s="212"/>
      <c r="B681" s="209"/>
      <c r="C681" s="58" t="s">
        <v>77</v>
      </c>
      <c r="D681" s="57">
        <v>0</v>
      </c>
      <c r="E681" s="57">
        <v>0</v>
      </c>
      <c r="F681" s="62">
        <v>0</v>
      </c>
      <c r="G681" s="62">
        <v>0</v>
      </c>
      <c r="H681" s="62">
        <v>0</v>
      </c>
      <c r="I681" s="62">
        <v>0</v>
      </c>
      <c r="J681" s="62">
        <v>0</v>
      </c>
      <c r="K681" s="55">
        <v>0</v>
      </c>
    </row>
    <row r="682" spans="1:11" ht="45">
      <c r="A682" s="212"/>
      <c r="B682" s="209"/>
      <c r="C682" s="56" t="s">
        <v>78</v>
      </c>
      <c r="D682" s="57">
        <f>D689+D696</f>
        <v>0</v>
      </c>
      <c r="E682" s="57">
        <f>E689+E696</f>
        <v>0</v>
      </c>
      <c r="F682" s="57">
        <f>F689+F696</f>
        <v>0</v>
      </c>
      <c r="G682" s="57">
        <f>G689+G696</f>
        <v>0</v>
      </c>
      <c r="H682" s="57">
        <f>H689+H696</f>
        <v>0</v>
      </c>
      <c r="I682" s="57">
        <v>0</v>
      </c>
      <c r="J682" s="57">
        <v>0</v>
      </c>
      <c r="K682" s="57">
        <v>0</v>
      </c>
    </row>
    <row r="683" spans="1:11" ht="75">
      <c r="A683" s="212"/>
      <c r="B683" s="209"/>
      <c r="C683" s="58" t="s">
        <v>79</v>
      </c>
      <c r="D683" s="57">
        <v>0</v>
      </c>
      <c r="E683" s="57">
        <v>0</v>
      </c>
      <c r="F683" s="57">
        <v>0</v>
      </c>
      <c r="G683" s="57">
        <v>0</v>
      </c>
      <c r="H683" s="57">
        <v>0</v>
      </c>
      <c r="I683" s="57">
        <v>0</v>
      </c>
      <c r="J683" s="57">
        <v>0</v>
      </c>
      <c r="K683" s="57">
        <v>0</v>
      </c>
    </row>
    <row r="684" spans="1:11" ht="45">
      <c r="A684" s="212"/>
      <c r="B684" s="209"/>
      <c r="C684" s="56" t="s">
        <v>80</v>
      </c>
      <c r="D684" s="57">
        <f>D768</f>
        <v>0</v>
      </c>
      <c r="E684" s="57">
        <f>E768</f>
        <v>0</v>
      </c>
      <c r="F684" s="57">
        <f>F768</f>
        <v>0</v>
      </c>
      <c r="G684" s="57">
        <f>G768</f>
        <v>0</v>
      </c>
      <c r="H684" s="57">
        <f>H768</f>
        <v>0</v>
      </c>
      <c r="I684" s="57">
        <v>0</v>
      </c>
      <c r="J684" s="57">
        <v>0</v>
      </c>
      <c r="K684" s="57">
        <v>0</v>
      </c>
    </row>
    <row r="685" spans="1:11" ht="45">
      <c r="A685" s="213"/>
      <c r="B685" s="210"/>
      <c r="C685" s="56" t="s">
        <v>81</v>
      </c>
      <c r="D685" s="57">
        <v>0</v>
      </c>
      <c r="E685" s="57">
        <v>0</v>
      </c>
      <c r="F685" s="57">
        <v>0</v>
      </c>
      <c r="G685" s="57">
        <v>0</v>
      </c>
      <c r="H685" s="57">
        <v>0</v>
      </c>
      <c r="I685" s="57">
        <v>0</v>
      </c>
      <c r="J685" s="57">
        <v>0</v>
      </c>
      <c r="K685" s="62">
        <v>0</v>
      </c>
    </row>
    <row r="686" spans="1:11" ht="15">
      <c r="A686" s="211" t="s">
        <v>176</v>
      </c>
      <c r="B686" s="208" t="s">
        <v>86</v>
      </c>
      <c r="C686" s="56" t="s">
        <v>75</v>
      </c>
      <c r="D686" s="57">
        <f>D687+D689+D691+D692</f>
        <v>200000</v>
      </c>
      <c r="E686" s="57">
        <f>E687+E689+E691+E692</f>
        <v>200000</v>
      </c>
      <c r="F686" s="57">
        <f>F687+F689+F691+F692</f>
        <v>200000</v>
      </c>
      <c r="G686" s="57">
        <f>G687+G689+G691+G692</f>
        <v>1048.9</v>
      </c>
      <c r="H686" s="57">
        <f>H687+H689+H691+H692</f>
        <v>1048.9</v>
      </c>
      <c r="I686" s="55">
        <f>G686/D686*100</f>
        <v>0.52445</v>
      </c>
      <c r="J686" s="55">
        <f>H686/E686*100</f>
        <v>0.52445</v>
      </c>
      <c r="K686" s="55">
        <f>G686/F686*100</f>
        <v>0.52445</v>
      </c>
    </row>
    <row r="687" spans="1:11" ht="30">
      <c r="A687" s="212"/>
      <c r="B687" s="209"/>
      <c r="C687" s="56" t="s">
        <v>76</v>
      </c>
      <c r="D687" s="57">
        <v>200000</v>
      </c>
      <c r="E687" s="57">
        <v>200000</v>
      </c>
      <c r="F687" s="57">
        <v>200000</v>
      </c>
      <c r="G687" s="62">
        <v>1048.9</v>
      </c>
      <c r="H687" s="62">
        <v>1048.9</v>
      </c>
      <c r="I687" s="55">
        <f>G687/D687*100</f>
        <v>0.52445</v>
      </c>
      <c r="J687" s="55">
        <f>H687/E687*100</f>
        <v>0.52445</v>
      </c>
      <c r="K687" s="55">
        <f>G687/F687*100</f>
        <v>0.52445</v>
      </c>
    </row>
    <row r="688" spans="1:11" ht="75">
      <c r="A688" s="212"/>
      <c r="B688" s="209"/>
      <c r="C688" s="58" t="s">
        <v>77</v>
      </c>
      <c r="D688" s="57">
        <v>0</v>
      </c>
      <c r="E688" s="57">
        <v>0</v>
      </c>
      <c r="F688" s="62">
        <v>0</v>
      </c>
      <c r="G688" s="62">
        <v>0</v>
      </c>
      <c r="H688" s="62">
        <v>0</v>
      </c>
      <c r="I688" s="62">
        <v>0</v>
      </c>
      <c r="J688" s="62">
        <v>0</v>
      </c>
      <c r="K688" s="55">
        <v>0</v>
      </c>
    </row>
    <row r="689" spans="1:11" ht="45">
      <c r="A689" s="212"/>
      <c r="B689" s="209"/>
      <c r="C689" s="56" t="s">
        <v>78</v>
      </c>
      <c r="D689" s="57">
        <v>0</v>
      </c>
      <c r="E689" s="57">
        <v>0</v>
      </c>
      <c r="F689" s="57">
        <v>0</v>
      </c>
      <c r="G689" s="57">
        <v>0</v>
      </c>
      <c r="H689" s="57">
        <v>0</v>
      </c>
      <c r="I689" s="57">
        <v>0</v>
      </c>
      <c r="J689" s="57">
        <v>0</v>
      </c>
      <c r="K689" s="57">
        <v>0</v>
      </c>
    </row>
    <row r="690" spans="1:11" ht="75">
      <c r="A690" s="212"/>
      <c r="B690" s="209"/>
      <c r="C690" s="58" t="s">
        <v>79</v>
      </c>
      <c r="D690" s="57">
        <v>0</v>
      </c>
      <c r="E690" s="57">
        <v>0</v>
      </c>
      <c r="F690" s="57">
        <v>0</v>
      </c>
      <c r="G690" s="57">
        <v>0</v>
      </c>
      <c r="H690" s="57">
        <v>0</v>
      </c>
      <c r="I690" s="57">
        <v>0</v>
      </c>
      <c r="J690" s="57">
        <v>0</v>
      </c>
      <c r="K690" s="57">
        <v>0</v>
      </c>
    </row>
    <row r="691" spans="1:11" ht="45">
      <c r="A691" s="212"/>
      <c r="B691" s="209"/>
      <c r="C691" s="56" t="s">
        <v>80</v>
      </c>
      <c r="D691" s="57">
        <f>D775</f>
        <v>0</v>
      </c>
      <c r="E691" s="57">
        <f>E775</f>
        <v>0</v>
      </c>
      <c r="F691" s="57">
        <f>F775</f>
        <v>0</v>
      </c>
      <c r="G691" s="57">
        <f>G775</f>
        <v>0</v>
      </c>
      <c r="H691" s="57">
        <f>H775</f>
        <v>0</v>
      </c>
      <c r="I691" s="57">
        <v>0</v>
      </c>
      <c r="J691" s="57">
        <v>0</v>
      </c>
      <c r="K691" s="57">
        <v>0</v>
      </c>
    </row>
    <row r="692" spans="1:11" ht="45">
      <c r="A692" s="213"/>
      <c r="B692" s="210"/>
      <c r="C692" s="56" t="s">
        <v>81</v>
      </c>
      <c r="D692" s="57">
        <v>0</v>
      </c>
      <c r="E692" s="57">
        <v>0</v>
      </c>
      <c r="F692" s="57">
        <v>0</v>
      </c>
      <c r="G692" s="57">
        <v>0</v>
      </c>
      <c r="H692" s="57">
        <v>0</v>
      </c>
      <c r="I692" s="57">
        <v>0</v>
      </c>
      <c r="J692" s="57">
        <v>0</v>
      </c>
      <c r="K692" s="62">
        <v>0</v>
      </c>
    </row>
    <row r="693" spans="1:11" ht="15">
      <c r="A693" s="211" t="s">
        <v>177</v>
      </c>
      <c r="B693" s="208" t="s">
        <v>178</v>
      </c>
      <c r="C693" s="56" t="s">
        <v>75</v>
      </c>
      <c r="D693" s="57">
        <f>D694+D696+D698+D699</f>
        <v>64700</v>
      </c>
      <c r="E693" s="57">
        <f>E694+E696+E698+E699</f>
        <v>64700</v>
      </c>
      <c r="F693" s="57">
        <f>F694+F696+F698+F699</f>
        <v>64700</v>
      </c>
      <c r="G693" s="57">
        <f>G694+G696+G698+G699</f>
        <v>30566.1</v>
      </c>
      <c r="H693" s="57">
        <f>H694+H696+H698+H699</f>
        <v>30566.05</v>
      </c>
      <c r="I693" s="62">
        <f>G693/D693*100</f>
        <v>47.24281298299845</v>
      </c>
      <c r="J693" s="62">
        <f>G693/E693*100</f>
        <v>47.24281298299845</v>
      </c>
      <c r="K693" s="62">
        <f>G693/F693*100</f>
        <v>47.24281298299845</v>
      </c>
    </row>
    <row r="694" spans="1:11" ht="30">
      <c r="A694" s="212"/>
      <c r="B694" s="209"/>
      <c r="C694" s="56" t="s">
        <v>76</v>
      </c>
      <c r="D694" s="57">
        <v>64700</v>
      </c>
      <c r="E694" s="57">
        <v>64700</v>
      </c>
      <c r="F694" s="57">
        <v>64700</v>
      </c>
      <c r="G694" s="62">
        <v>30566.1</v>
      </c>
      <c r="H694" s="62">
        <v>30566.05</v>
      </c>
      <c r="I694" s="62">
        <f>G694/D694*100</f>
        <v>47.24281298299845</v>
      </c>
      <c r="J694" s="62">
        <f>G694/E694*100</f>
        <v>47.24281298299845</v>
      </c>
      <c r="K694" s="62">
        <f>G694/F694*100</f>
        <v>47.24281298299845</v>
      </c>
    </row>
    <row r="695" spans="1:11" ht="75">
      <c r="A695" s="212"/>
      <c r="B695" s="209"/>
      <c r="C695" s="58" t="s">
        <v>77</v>
      </c>
      <c r="D695" s="57">
        <v>0</v>
      </c>
      <c r="E695" s="57">
        <v>0</v>
      </c>
      <c r="F695" s="62">
        <v>0</v>
      </c>
      <c r="G695" s="62">
        <v>0</v>
      </c>
      <c r="H695" s="62">
        <v>0</v>
      </c>
      <c r="I695" s="62">
        <v>0</v>
      </c>
      <c r="J695" s="62">
        <v>0</v>
      </c>
      <c r="K695" s="55">
        <v>0</v>
      </c>
    </row>
    <row r="696" spans="1:11" ht="45">
      <c r="A696" s="212"/>
      <c r="B696" s="209"/>
      <c r="C696" s="56" t="s">
        <v>78</v>
      </c>
      <c r="D696" s="57">
        <v>0</v>
      </c>
      <c r="E696" s="57">
        <v>0</v>
      </c>
      <c r="F696" s="57">
        <v>0</v>
      </c>
      <c r="G696" s="57">
        <v>0</v>
      </c>
      <c r="H696" s="57">
        <v>0</v>
      </c>
      <c r="I696" s="57">
        <v>0</v>
      </c>
      <c r="J696" s="57">
        <v>0</v>
      </c>
      <c r="K696" s="57">
        <v>0</v>
      </c>
    </row>
    <row r="697" spans="1:11" ht="75">
      <c r="A697" s="212"/>
      <c r="B697" s="209"/>
      <c r="C697" s="58" t="s">
        <v>79</v>
      </c>
      <c r="D697" s="57">
        <v>0</v>
      </c>
      <c r="E697" s="57">
        <v>0</v>
      </c>
      <c r="F697" s="57">
        <v>0</v>
      </c>
      <c r="G697" s="57">
        <v>0</v>
      </c>
      <c r="H697" s="57">
        <v>0</v>
      </c>
      <c r="I697" s="57">
        <v>0</v>
      </c>
      <c r="J697" s="57">
        <v>0</v>
      </c>
      <c r="K697" s="57">
        <v>0</v>
      </c>
    </row>
    <row r="698" spans="1:11" ht="45">
      <c r="A698" s="212"/>
      <c r="B698" s="209"/>
      <c r="C698" s="56" t="s">
        <v>80</v>
      </c>
      <c r="D698" s="57">
        <f>D782</f>
        <v>0</v>
      </c>
      <c r="E698" s="57">
        <f>E782</f>
        <v>0</v>
      </c>
      <c r="F698" s="57">
        <f>F782</f>
        <v>0</v>
      </c>
      <c r="G698" s="57">
        <f>G782</f>
        <v>0</v>
      </c>
      <c r="H698" s="57">
        <f>H782</f>
        <v>0</v>
      </c>
      <c r="I698" s="57" t="e">
        <f>G698/D698*100</f>
        <v>#DIV/0!</v>
      </c>
      <c r="J698" s="57">
        <v>0</v>
      </c>
      <c r="K698" s="57">
        <v>0</v>
      </c>
    </row>
    <row r="699" spans="1:11" ht="45">
      <c r="A699" s="213"/>
      <c r="B699" s="210"/>
      <c r="C699" s="56" t="s">
        <v>81</v>
      </c>
      <c r="D699" s="57">
        <v>0</v>
      </c>
      <c r="E699" s="57">
        <v>0</v>
      </c>
      <c r="F699" s="57">
        <v>0</v>
      </c>
      <c r="G699" s="57">
        <v>0</v>
      </c>
      <c r="H699" s="57">
        <v>0</v>
      </c>
      <c r="I699" s="57">
        <v>0</v>
      </c>
      <c r="J699" s="57">
        <v>0</v>
      </c>
      <c r="K699" s="62">
        <v>0</v>
      </c>
    </row>
    <row r="700" spans="1:11" ht="15">
      <c r="A700" s="214" t="s">
        <v>179</v>
      </c>
      <c r="B700" s="208" t="s">
        <v>178</v>
      </c>
      <c r="C700" s="56" t="s">
        <v>75</v>
      </c>
      <c r="D700" s="57">
        <f>D701+D703+D705+D706</f>
        <v>14687.1</v>
      </c>
      <c r="E700" s="57">
        <f>E701+E703+E705+E706</f>
        <v>23036.1</v>
      </c>
      <c r="F700" s="57">
        <f>F701+F703+F705+F706</f>
        <v>23036.1</v>
      </c>
      <c r="G700" s="57">
        <f>G701+G703+G705+G706</f>
        <v>17185.3</v>
      </c>
      <c r="H700" s="57">
        <f>H701+H703+H705+H706</f>
        <v>17185.3</v>
      </c>
      <c r="I700" s="55">
        <f>G700/D700*100</f>
        <v>117.00948451362079</v>
      </c>
      <c r="J700" s="55">
        <f>G700/E700*100</f>
        <v>74.60160357004875</v>
      </c>
      <c r="K700" s="55">
        <f>G700/F700*100</f>
        <v>74.60160357004875</v>
      </c>
    </row>
    <row r="701" spans="1:11" ht="30">
      <c r="A701" s="215"/>
      <c r="B701" s="209"/>
      <c r="C701" s="56" t="s">
        <v>76</v>
      </c>
      <c r="D701" s="57">
        <v>14687.1</v>
      </c>
      <c r="E701" s="57">
        <f>22380.1+656</f>
        <v>23036.1</v>
      </c>
      <c r="F701" s="57">
        <v>23036.1</v>
      </c>
      <c r="G701" s="57">
        <v>17185.3</v>
      </c>
      <c r="H701" s="57">
        <v>17185.3</v>
      </c>
      <c r="I701" s="62">
        <f>G701/D701*100</f>
        <v>117.00948451362079</v>
      </c>
      <c r="J701" s="62">
        <f>G701/E701*100</f>
        <v>74.60160357004875</v>
      </c>
      <c r="K701" s="62">
        <f>G701/F701*100</f>
        <v>74.60160357004875</v>
      </c>
    </row>
    <row r="702" spans="1:11" ht="75">
      <c r="A702" s="215"/>
      <c r="B702" s="209"/>
      <c r="C702" s="58" t="s">
        <v>77</v>
      </c>
      <c r="D702" s="57">
        <v>0</v>
      </c>
      <c r="E702" s="57">
        <v>0</v>
      </c>
      <c r="F702" s="62">
        <v>0</v>
      </c>
      <c r="G702" s="62">
        <v>0</v>
      </c>
      <c r="H702" s="62">
        <v>0</v>
      </c>
      <c r="I702" s="62">
        <v>0</v>
      </c>
      <c r="J702" s="62">
        <v>0</v>
      </c>
      <c r="K702" s="62">
        <v>0</v>
      </c>
    </row>
    <row r="703" spans="1:11" ht="45">
      <c r="A703" s="215"/>
      <c r="B703" s="209"/>
      <c r="C703" s="56" t="s">
        <v>78</v>
      </c>
      <c r="D703" s="57">
        <v>0</v>
      </c>
      <c r="E703" s="57">
        <v>0</v>
      </c>
      <c r="F703" s="62">
        <v>0</v>
      </c>
      <c r="G703" s="62">
        <v>0</v>
      </c>
      <c r="H703" s="62">
        <v>0</v>
      </c>
      <c r="I703" s="62">
        <v>0</v>
      </c>
      <c r="J703" s="62">
        <v>0</v>
      </c>
      <c r="K703" s="62">
        <v>0</v>
      </c>
    </row>
    <row r="704" spans="1:11" ht="75">
      <c r="A704" s="215"/>
      <c r="B704" s="209"/>
      <c r="C704" s="58" t="s">
        <v>79</v>
      </c>
      <c r="D704" s="57">
        <v>0</v>
      </c>
      <c r="E704" s="57">
        <v>0</v>
      </c>
      <c r="F704" s="57">
        <v>0</v>
      </c>
      <c r="G704" s="57">
        <v>0</v>
      </c>
      <c r="H704" s="57">
        <v>0</v>
      </c>
      <c r="I704" s="57">
        <v>0</v>
      </c>
      <c r="J704" s="57">
        <v>0</v>
      </c>
      <c r="K704" s="57">
        <v>0</v>
      </c>
    </row>
    <row r="705" spans="1:11" ht="45">
      <c r="A705" s="215"/>
      <c r="B705" s="209"/>
      <c r="C705" s="56" t="s">
        <v>80</v>
      </c>
      <c r="D705" s="57">
        <v>0</v>
      </c>
      <c r="E705" s="57">
        <v>0</v>
      </c>
      <c r="F705" s="62">
        <v>0</v>
      </c>
      <c r="G705" s="62">
        <v>0</v>
      </c>
      <c r="H705" s="62">
        <v>0</v>
      </c>
      <c r="I705" s="62">
        <v>0</v>
      </c>
      <c r="J705" s="62">
        <v>0</v>
      </c>
      <c r="K705" s="62">
        <v>0</v>
      </c>
    </row>
    <row r="706" spans="1:11" ht="45">
      <c r="A706" s="216"/>
      <c r="B706" s="210"/>
      <c r="C706" s="56" t="s">
        <v>81</v>
      </c>
      <c r="D706" s="57">
        <v>0</v>
      </c>
      <c r="E706" s="57">
        <v>0</v>
      </c>
      <c r="F706" s="62">
        <v>0</v>
      </c>
      <c r="G706" s="62">
        <v>0</v>
      </c>
      <c r="H706" s="62">
        <v>0</v>
      </c>
      <c r="I706" s="62">
        <v>0</v>
      </c>
      <c r="J706" s="62">
        <v>0</v>
      </c>
      <c r="K706" s="62">
        <v>0</v>
      </c>
    </row>
    <row r="707" spans="1:11" ht="15">
      <c r="A707" s="217" t="s">
        <v>180</v>
      </c>
      <c r="B707" s="218" t="s">
        <v>181</v>
      </c>
      <c r="C707" s="56" t="s">
        <v>75</v>
      </c>
      <c r="D707" s="57">
        <f>D708+D710+D712+D713</f>
        <v>26200</v>
      </c>
      <c r="E707" s="57">
        <f>E708+E710+E712+E713</f>
        <v>26200</v>
      </c>
      <c r="F707" s="57">
        <f>F708+F710+F712+F713</f>
        <v>26200</v>
      </c>
      <c r="G707" s="57">
        <f>G708+G710+G712+G713</f>
        <v>26200</v>
      </c>
      <c r="H707" s="57">
        <f>H708+H710+H712+H713</f>
        <v>26200</v>
      </c>
      <c r="I707" s="55">
        <f>G707/D707*100</f>
        <v>100</v>
      </c>
      <c r="J707" s="55">
        <f>G707/E707*100</f>
        <v>100</v>
      </c>
      <c r="K707" s="55">
        <f>G707/F707*100</f>
        <v>100</v>
      </c>
    </row>
    <row r="708" spans="1:11" s="41" customFormat="1" ht="30">
      <c r="A708" s="144"/>
      <c r="B708" s="218"/>
      <c r="C708" s="56" t="s">
        <v>76</v>
      </c>
      <c r="D708" s="57">
        <v>1310</v>
      </c>
      <c r="E708" s="57">
        <v>1310</v>
      </c>
      <c r="F708" s="57">
        <v>1310</v>
      </c>
      <c r="G708" s="57">
        <v>1310</v>
      </c>
      <c r="H708" s="57">
        <v>1310</v>
      </c>
      <c r="I708" s="62">
        <f>G708/D708*100</f>
        <v>100</v>
      </c>
      <c r="J708" s="55">
        <f>G708/E708*100</f>
        <v>100</v>
      </c>
      <c r="K708" s="55">
        <f>G708/F708*100</f>
        <v>100</v>
      </c>
    </row>
    <row r="709" spans="1:11" s="41" customFormat="1" ht="75">
      <c r="A709" s="144"/>
      <c r="B709" s="218"/>
      <c r="C709" s="71" t="s">
        <v>77</v>
      </c>
      <c r="D709" s="57">
        <f>D708</f>
        <v>1310</v>
      </c>
      <c r="E709" s="57">
        <f>E708</f>
        <v>1310</v>
      </c>
      <c r="F709" s="57">
        <f>F708</f>
        <v>1310</v>
      </c>
      <c r="G709" s="57">
        <f>G708</f>
        <v>1310</v>
      </c>
      <c r="H709" s="57">
        <f>H708</f>
        <v>1310</v>
      </c>
      <c r="I709" s="62">
        <v>0</v>
      </c>
      <c r="J709" s="62">
        <v>0</v>
      </c>
      <c r="K709" s="62">
        <v>0</v>
      </c>
    </row>
    <row r="710" spans="1:11" s="41" customFormat="1" ht="45">
      <c r="A710" s="144"/>
      <c r="B710" s="218"/>
      <c r="C710" s="56" t="s">
        <v>78</v>
      </c>
      <c r="D710" s="57">
        <v>24890</v>
      </c>
      <c r="E710" s="57">
        <v>24890</v>
      </c>
      <c r="F710" s="57">
        <v>24890</v>
      </c>
      <c r="G710" s="57">
        <v>24890</v>
      </c>
      <c r="H710" s="57">
        <v>24890</v>
      </c>
      <c r="I710" s="62">
        <v>0</v>
      </c>
      <c r="J710" s="62">
        <v>0</v>
      </c>
      <c r="K710" s="62">
        <v>0</v>
      </c>
    </row>
    <row r="711" spans="1:11" s="41" customFormat="1" ht="75">
      <c r="A711" s="144"/>
      <c r="B711" s="218"/>
      <c r="C711" s="71" t="s">
        <v>79</v>
      </c>
      <c r="D711" s="57">
        <f>D710</f>
        <v>24890</v>
      </c>
      <c r="E711" s="57">
        <f>E710</f>
        <v>24890</v>
      </c>
      <c r="F711" s="57">
        <f>F710</f>
        <v>24890</v>
      </c>
      <c r="G711" s="57">
        <f>G710</f>
        <v>24890</v>
      </c>
      <c r="H711" s="57">
        <f>H710</f>
        <v>24890</v>
      </c>
      <c r="I711" s="62">
        <v>0</v>
      </c>
      <c r="J711" s="62">
        <v>0</v>
      </c>
      <c r="K711" s="62">
        <v>0</v>
      </c>
    </row>
    <row r="712" spans="1:11" s="41" customFormat="1" ht="45">
      <c r="A712" s="144"/>
      <c r="B712" s="218"/>
      <c r="C712" s="56" t="s">
        <v>80</v>
      </c>
      <c r="D712" s="57">
        <v>0</v>
      </c>
      <c r="E712" s="57">
        <v>0</v>
      </c>
      <c r="F712" s="62">
        <v>0</v>
      </c>
      <c r="G712" s="62">
        <v>0</v>
      </c>
      <c r="H712" s="62">
        <v>0</v>
      </c>
      <c r="I712" s="62">
        <v>0</v>
      </c>
      <c r="J712" s="62">
        <v>0</v>
      </c>
      <c r="K712" s="62">
        <v>0</v>
      </c>
    </row>
    <row r="713" spans="1:11" s="41" customFormat="1" ht="45">
      <c r="A713" s="145"/>
      <c r="B713" s="218"/>
      <c r="C713" s="56" t="s">
        <v>81</v>
      </c>
      <c r="D713" s="57">
        <v>0</v>
      </c>
      <c r="E713" s="57">
        <v>0</v>
      </c>
      <c r="F713" s="62">
        <v>0</v>
      </c>
      <c r="G713" s="62">
        <v>0</v>
      </c>
      <c r="H713" s="62">
        <v>0</v>
      </c>
      <c r="I713" s="62">
        <v>0</v>
      </c>
      <c r="J713" s="62">
        <v>0</v>
      </c>
      <c r="K713" s="62">
        <v>0</v>
      </c>
    </row>
    <row r="714" spans="1:11" s="41" customFormat="1" ht="15">
      <c r="A714" s="217" t="s">
        <v>182</v>
      </c>
      <c r="B714" s="218" t="s">
        <v>86</v>
      </c>
      <c r="C714" s="56" t="s">
        <v>75</v>
      </c>
      <c r="D714" s="57">
        <f>D715+D717+D719+D720</f>
        <v>73827.40000000001</v>
      </c>
      <c r="E714" s="57">
        <f>E715+E717+E719+E720</f>
        <v>73827.40000000001</v>
      </c>
      <c r="F714" s="57">
        <f>F715+F717+F719+F720</f>
        <v>73827.40000000001</v>
      </c>
      <c r="G714" s="57">
        <f>G715+G717+G719+G720</f>
        <v>14436.2</v>
      </c>
      <c r="H714" s="57">
        <f>H715+H717+H719+H720</f>
        <v>17974.7</v>
      </c>
      <c r="I714" s="55">
        <f>G714/D714*100</f>
        <v>19.553986731213612</v>
      </c>
      <c r="J714" s="55">
        <f>G714/E714*100</f>
        <v>19.553986731213612</v>
      </c>
      <c r="K714" s="55">
        <f>G714/F714*100</f>
        <v>19.553986731213612</v>
      </c>
    </row>
    <row r="715" spans="1:11" s="41" customFormat="1" ht="30">
      <c r="A715" s="144"/>
      <c r="B715" s="218"/>
      <c r="C715" s="56" t="s">
        <v>76</v>
      </c>
      <c r="D715" s="57">
        <f>D722</f>
        <v>9151.6</v>
      </c>
      <c r="E715" s="57">
        <f>E722</f>
        <v>9151.6</v>
      </c>
      <c r="F715" s="57">
        <f>F722</f>
        <v>9151.6</v>
      </c>
      <c r="G715" s="57">
        <f>G722</f>
        <v>1789.5</v>
      </c>
      <c r="H715" s="57">
        <f>H722</f>
        <v>2228.1</v>
      </c>
      <c r="I715" s="55">
        <f>G715/D715*100</f>
        <v>19.553957777874906</v>
      </c>
      <c r="J715" s="55">
        <f>G715/E715*100</f>
        <v>19.553957777874906</v>
      </c>
      <c r="K715" s="55">
        <f>G715/F715*100</f>
        <v>19.553957777874906</v>
      </c>
    </row>
    <row r="716" spans="1:11" s="41" customFormat="1" ht="75">
      <c r="A716" s="144"/>
      <c r="B716" s="218"/>
      <c r="C716" s="71" t="s">
        <v>77</v>
      </c>
      <c r="D716" s="57">
        <f>D715</f>
        <v>9151.6</v>
      </c>
      <c r="E716" s="57">
        <f>E715</f>
        <v>9151.6</v>
      </c>
      <c r="F716" s="57">
        <f>F715</f>
        <v>9151.6</v>
      </c>
      <c r="G716" s="57">
        <f>G715</f>
        <v>1789.5</v>
      </c>
      <c r="H716" s="57">
        <f>H715</f>
        <v>2228.1</v>
      </c>
      <c r="I716" s="55">
        <f>G716/D716*100</f>
        <v>19.553957777874906</v>
      </c>
      <c r="J716" s="55">
        <f>G716/E716*100</f>
        <v>19.553957777874906</v>
      </c>
      <c r="K716" s="55">
        <f>G716/F716*100</f>
        <v>19.553957777874906</v>
      </c>
    </row>
    <row r="717" spans="1:11" s="41" customFormat="1" ht="45">
      <c r="A717" s="144"/>
      <c r="B717" s="218"/>
      <c r="C717" s="56" t="s">
        <v>78</v>
      </c>
      <c r="D717" s="57">
        <f>D724</f>
        <v>64675.8</v>
      </c>
      <c r="E717" s="57">
        <f>E724</f>
        <v>64675.8</v>
      </c>
      <c r="F717" s="57">
        <f>F724</f>
        <v>64675.8</v>
      </c>
      <c r="G717" s="57">
        <f>G724</f>
        <v>12646.7</v>
      </c>
      <c r="H717" s="57">
        <f>H724</f>
        <v>15746.6</v>
      </c>
      <c r="I717" s="55">
        <f>G717/D717*100</f>
        <v>19.553990828099536</v>
      </c>
      <c r="J717" s="55">
        <f>G717/E717*100</f>
        <v>19.553990828099536</v>
      </c>
      <c r="K717" s="55">
        <f>G717/F717*100</f>
        <v>19.553990828099536</v>
      </c>
    </row>
    <row r="718" spans="1:11" s="41" customFormat="1" ht="75">
      <c r="A718" s="144"/>
      <c r="B718" s="218"/>
      <c r="C718" s="71" t="s">
        <v>79</v>
      </c>
      <c r="D718" s="57">
        <f>D717</f>
        <v>64675.8</v>
      </c>
      <c r="E718" s="57">
        <f>E717</f>
        <v>64675.8</v>
      </c>
      <c r="F718" s="57">
        <f>F717</f>
        <v>64675.8</v>
      </c>
      <c r="G718" s="57">
        <f>G717</f>
        <v>12646.7</v>
      </c>
      <c r="H718" s="57">
        <f>H717</f>
        <v>15746.6</v>
      </c>
      <c r="I718" s="55">
        <f>G718/D718*100</f>
        <v>19.553990828099536</v>
      </c>
      <c r="J718" s="55">
        <f>G718/E718*100</f>
        <v>19.553990828099536</v>
      </c>
      <c r="K718" s="55">
        <f>G718/F718*100</f>
        <v>19.553990828099536</v>
      </c>
    </row>
    <row r="719" spans="1:11" s="41" customFormat="1" ht="45">
      <c r="A719" s="144"/>
      <c r="B719" s="218"/>
      <c r="C719" s="56" t="s">
        <v>80</v>
      </c>
      <c r="D719" s="57">
        <v>0</v>
      </c>
      <c r="E719" s="57">
        <v>0</v>
      </c>
      <c r="F719" s="62">
        <v>0</v>
      </c>
      <c r="G719" s="62">
        <v>0</v>
      </c>
      <c r="H719" s="62">
        <v>0</v>
      </c>
      <c r="I719" s="62">
        <v>0</v>
      </c>
      <c r="J719" s="62">
        <v>0</v>
      </c>
      <c r="K719" s="62">
        <v>0</v>
      </c>
    </row>
    <row r="720" spans="1:11" s="41" customFormat="1" ht="45">
      <c r="A720" s="145"/>
      <c r="B720" s="218"/>
      <c r="C720" s="56" t="s">
        <v>81</v>
      </c>
      <c r="D720" s="57">
        <v>0</v>
      </c>
      <c r="E720" s="57">
        <v>0</v>
      </c>
      <c r="F720" s="62">
        <v>0</v>
      </c>
      <c r="G720" s="62">
        <v>0</v>
      </c>
      <c r="H720" s="62">
        <v>0</v>
      </c>
      <c r="I720" s="62">
        <v>0</v>
      </c>
      <c r="J720" s="62">
        <v>0</v>
      </c>
      <c r="K720" s="62">
        <v>0</v>
      </c>
    </row>
    <row r="721" spans="1:11" ht="15">
      <c r="A721" s="217" t="s">
        <v>183</v>
      </c>
      <c r="B721" s="218" t="s">
        <v>86</v>
      </c>
      <c r="C721" s="56" t="s">
        <v>75</v>
      </c>
      <c r="D721" s="57">
        <f>D722+D724+D726+D727</f>
        <v>73827.40000000001</v>
      </c>
      <c r="E721" s="57">
        <f>E722+E724+E726+E727</f>
        <v>73827.40000000001</v>
      </c>
      <c r="F721" s="57">
        <f>F722+F724+F726+F727</f>
        <v>73827.40000000001</v>
      </c>
      <c r="G721" s="57">
        <f>G722+G724+G726+G727</f>
        <v>14436.2</v>
      </c>
      <c r="H721" s="57">
        <f>H722+H724+H726+H727</f>
        <v>17974.7</v>
      </c>
      <c r="I721" s="55">
        <f>G721/D721*100</f>
        <v>19.553986731213612</v>
      </c>
      <c r="J721" s="55">
        <f>G721/E721*100</f>
        <v>19.553986731213612</v>
      </c>
      <c r="K721" s="55">
        <f>G721/F721*100</f>
        <v>19.553986731213612</v>
      </c>
    </row>
    <row r="722" spans="1:11" s="41" customFormat="1" ht="30">
      <c r="A722" s="144"/>
      <c r="B722" s="218"/>
      <c r="C722" s="56" t="s">
        <v>76</v>
      </c>
      <c r="D722" s="57">
        <v>9151.6</v>
      </c>
      <c r="E722" s="57">
        <v>9151.6</v>
      </c>
      <c r="F722" s="57">
        <v>9151.6</v>
      </c>
      <c r="G722" s="57">
        <v>1789.5</v>
      </c>
      <c r="H722" s="57">
        <v>2228.1</v>
      </c>
      <c r="I722" s="55">
        <f>G722/D722*100</f>
        <v>19.553957777874906</v>
      </c>
      <c r="J722" s="55">
        <f>G722/E722*100</f>
        <v>19.553957777874906</v>
      </c>
      <c r="K722" s="55">
        <f>G722/F722*100</f>
        <v>19.553957777874906</v>
      </c>
    </row>
    <row r="723" spans="1:11" s="41" customFormat="1" ht="75">
      <c r="A723" s="144"/>
      <c r="B723" s="218"/>
      <c r="C723" s="71" t="s">
        <v>77</v>
      </c>
      <c r="D723" s="57">
        <f>D722</f>
        <v>9151.6</v>
      </c>
      <c r="E723" s="57">
        <f>E722</f>
        <v>9151.6</v>
      </c>
      <c r="F723" s="57">
        <f>F722</f>
        <v>9151.6</v>
      </c>
      <c r="G723" s="57">
        <f>G722</f>
        <v>1789.5</v>
      </c>
      <c r="H723" s="57">
        <f>H722</f>
        <v>2228.1</v>
      </c>
      <c r="I723" s="55">
        <f>G723/D723*100</f>
        <v>19.553957777874906</v>
      </c>
      <c r="J723" s="55">
        <f>G723/E723*100</f>
        <v>19.553957777874906</v>
      </c>
      <c r="K723" s="55">
        <f>G723/F723*100</f>
        <v>19.553957777874906</v>
      </c>
    </row>
    <row r="724" spans="1:11" s="41" customFormat="1" ht="45">
      <c r="A724" s="144"/>
      <c r="B724" s="218"/>
      <c r="C724" s="56" t="s">
        <v>78</v>
      </c>
      <c r="D724" s="57">
        <v>64675.8</v>
      </c>
      <c r="E724" s="57">
        <v>64675.8</v>
      </c>
      <c r="F724" s="57">
        <v>64675.8</v>
      </c>
      <c r="G724" s="62">
        <v>12646.7</v>
      </c>
      <c r="H724" s="62">
        <v>15746.6</v>
      </c>
      <c r="I724" s="55">
        <f>G724/D724*100</f>
        <v>19.553990828099536</v>
      </c>
      <c r="J724" s="55">
        <f>G724/E724*100</f>
        <v>19.553990828099536</v>
      </c>
      <c r="K724" s="55">
        <f>G724/F724*100</f>
        <v>19.553990828099536</v>
      </c>
    </row>
    <row r="725" spans="1:11" s="41" customFormat="1" ht="75">
      <c r="A725" s="144"/>
      <c r="B725" s="218"/>
      <c r="C725" s="71" t="s">
        <v>79</v>
      </c>
      <c r="D725" s="57">
        <f>D724</f>
        <v>64675.8</v>
      </c>
      <c r="E725" s="57">
        <f>E724</f>
        <v>64675.8</v>
      </c>
      <c r="F725" s="57">
        <f>F724</f>
        <v>64675.8</v>
      </c>
      <c r="G725" s="57">
        <f>G724</f>
        <v>12646.7</v>
      </c>
      <c r="H725" s="57">
        <f>H724</f>
        <v>15746.6</v>
      </c>
      <c r="I725" s="55">
        <f>G725/D725*100</f>
        <v>19.553990828099536</v>
      </c>
      <c r="J725" s="55">
        <f>G725/E725*100</f>
        <v>19.553990828099536</v>
      </c>
      <c r="K725" s="55">
        <f>G725/F725*100</f>
        <v>19.553990828099536</v>
      </c>
    </row>
    <row r="726" spans="1:11" s="41" customFormat="1" ht="45">
      <c r="A726" s="144"/>
      <c r="B726" s="218"/>
      <c r="C726" s="56" t="s">
        <v>80</v>
      </c>
      <c r="D726" s="57">
        <v>0</v>
      </c>
      <c r="E726" s="57">
        <v>0</v>
      </c>
      <c r="F726" s="62">
        <v>0</v>
      </c>
      <c r="G726" s="62">
        <v>0</v>
      </c>
      <c r="H726" s="62">
        <v>0</v>
      </c>
      <c r="I726" s="55">
        <v>0</v>
      </c>
      <c r="J726" s="62">
        <v>0</v>
      </c>
      <c r="K726" s="62">
        <v>0</v>
      </c>
    </row>
    <row r="727" spans="1:11" s="41" customFormat="1" ht="45">
      <c r="A727" s="145"/>
      <c r="B727" s="218"/>
      <c r="C727" s="56" t="s">
        <v>81</v>
      </c>
      <c r="D727" s="57">
        <v>0</v>
      </c>
      <c r="E727" s="57">
        <v>0</v>
      </c>
      <c r="F727" s="62">
        <v>0</v>
      </c>
      <c r="G727" s="62">
        <v>0</v>
      </c>
      <c r="H727" s="62">
        <v>0</v>
      </c>
      <c r="I727" s="55">
        <v>0</v>
      </c>
      <c r="J727" s="62">
        <v>0</v>
      </c>
      <c r="K727" s="62">
        <v>0</v>
      </c>
    </row>
    <row r="728" spans="1:11" s="41" customFormat="1" ht="15">
      <c r="A728" s="219" t="s">
        <v>184</v>
      </c>
      <c r="B728" s="218" t="s">
        <v>185</v>
      </c>
      <c r="C728" s="56" t="s">
        <v>75</v>
      </c>
      <c r="D728" s="57">
        <f>D729+D731+D733+D734</f>
        <v>350271.7</v>
      </c>
      <c r="E728" s="57">
        <f>E729+E731+E733+E734</f>
        <v>350271.7</v>
      </c>
      <c r="F728" s="57">
        <f>F729+F731+F733+F734</f>
        <v>350271.7</v>
      </c>
      <c r="G728" s="57">
        <f>G729+G731+G733+G734</f>
        <v>91448</v>
      </c>
      <c r="H728" s="57">
        <f>H729+H731+H733+H734</f>
        <v>93237.1</v>
      </c>
      <c r="I728" s="55">
        <f>G728/D728*100</f>
        <v>26.10773293988638</v>
      </c>
      <c r="J728" s="55">
        <f>G728/E728*100</f>
        <v>26.10773293988638</v>
      </c>
      <c r="K728" s="55">
        <f>G728/F728*100</f>
        <v>26.10773293988638</v>
      </c>
    </row>
    <row r="729" spans="1:11" s="41" customFormat="1" ht="30">
      <c r="A729" s="220"/>
      <c r="B729" s="218"/>
      <c r="C729" s="56" t="s">
        <v>76</v>
      </c>
      <c r="D729" s="57">
        <f>D736+D743+D750</f>
        <v>63165.5</v>
      </c>
      <c r="E729" s="57">
        <f>E736+E743+E750</f>
        <v>63165.5</v>
      </c>
      <c r="F729" s="57">
        <f>F736+F743+F750</f>
        <v>63165.5</v>
      </c>
      <c r="G729" s="57">
        <f>G736+G743+G750</f>
        <v>8382.5</v>
      </c>
      <c r="H729" s="57">
        <f>H736+H743+H750</f>
        <v>8476.800000000001</v>
      </c>
      <c r="I729" s="62">
        <f>G729/D729*100</f>
        <v>13.2706936539725</v>
      </c>
      <c r="J729" s="62">
        <f>G729/E729*100</f>
        <v>13.2706936539725</v>
      </c>
      <c r="K729" s="62">
        <f>G729/F729*100</f>
        <v>13.2706936539725</v>
      </c>
    </row>
    <row r="730" spans="1:11" s="41" customFormat="1" ht="75">
      <c r="A730" s="220"/>
      <c r="B730" s="218"/>
      <c r="C730" s="71" t="s">
        <v>77</v>
      </c>
      <c r="D730" s="57">
        <f>D729</f>
        <v>63165.5</v>
      </c>
      <c r="E730" s="57">
        <f>E729</f>
        <v>63165.5</v>
      </c>
      <c r="F730" s="57">
        <f>F729</f>
        <v>63165.5</v>
      </c>
      <c r="G730" s="57">
        <f>G729</f>
        <v>8382.5</v>
      </c>
      <c r="H730" s="57">
        <f>H729</f>
        <v>8476.800000000001</v>
      </c>
      <c r="I730" s="62">
        <v>0</v>
      </c>
      <c r="J730" s="62">
        <v>0</v>
      </c>
      <c r="K730" s="62">
        <v>0</v>
      </c>
    </row>
    <row r="731" spans="1:11" s="41" customFormat="1" ht="45">
      <c r="A731" s="220"/>
      <c r="B731" s="218"/>
      <c r="C731" s="56" t="s">
        <v>78</v>
      </c>
      <c r="D731" s="57">
        <f>D738+D745+D752</f>
        <v>287106.2</v>
      </c>
      <c r="E731" s="57">
        <f>E738+E745+E752</f>
        <v>287106.2</v>
      </c>
      <c r="F731" s="57">
        <f>F738+F745+F752</f>
        <v>287106.2</v>
      </c>
      <c r="G731" s="57">
        <f>G738+G745+G752</f>
        <v>83065.5</v>
      </c>
      <c r="H731" s="57">
        <f>H738+H745+H752</f>
        <v>84760.3</v>
      </c>
      <c r="I731" s="62">
        <f>G731/D731*100</f>
        <v>28.93197708722417</v>
      </c>
      <c r="J731" s="62">
        <f>G731/E731*100</f>
        <v>28.93197708722417</v>
      </c>
      <c r="K731" s="62">
        <f>G731/F731*100</f>
        <v>28.93197708722417</v>
      </c>
    </row>
    <row r="732" spans="1:11" s="41" customFormat="1" ht="75">
      <c r="A732" s="220"/>
      <c r="B732" s="218"/>
      <c r="C732" s="71" t="s">
        <v>79</v>
      </c>
      <c r="D732" s="57">
        <f>D731</f>
        <v>287106.2</v>
      </c>
      <c r="E732" s="57">
        <f>E731</f>
        <v>287106.2</v>
      </c>
      <c r="F732" s="57">
        <f>F731</f>
        <v>287106.2</v>
      </c>
      <c r="G732" s="57">
        <f>G731</f>
        <v>83065.5</v>
      </c>
      <c r="H732" s="57">
        <f>H731</f>
        <v>84760.3</v>
      </c>
      <c r="I732" s="62">
        <f>G732/D732*100</f>
        <v>28.93197708722417</v>
      </c>
      <c r="J732" s="62">
        <f>G732/E732*100</f>
        <v>28.93197708722417</v>
      </c>
      <c r="K732" s="62">
        <f>G732/F732*100</f>
        <v>28.93197708722417</v>
      </c>
    </row>
    <row r="733" spans="1:11" s="41" customFormat="1" ht="45">
      <c r="A733" s="220"/>
      <c r="B733" s="218"/>
      <c r="C733" s="56" t="s">
        <v>80</v>
      </c>
      <c r="D733" s="57">
        <f>D740+D747+D754</f>
        <v>0</v>
      </c>
      <c r="E733" s="57">
        <f>E740+E747+E754</f>
        <v>0</v>
      </c>
      <c r="F733" s="57">
        <f>F740+F747+F754</f>
        <v>0</v>
      </c>
      <c r="G733" s="57">
        <f>G740+G747+G754</f>
        <v>0</v>
      </c>
      <c r="H733" s="57">
        <f>H740+H747+H754</f>
        <v>0</v>
      </c>
      <c r="I733" s="62">
        <v>0</v>
      </c>
      <c r="J733" s="62">
        <v>0</v>
      </c>
      <c r="K733" s="62">
        <v>0</v>
      </c>
    </row>
    <row r="734" spans="1:11" s="41" customFormat="1" ht="45">
      <c r="A734" s="220"/>
      <c r="B734" s="218"/>
      <c r="C734" s="56" t="s">
        <v>81</v>
      </c>
      <c r="D734" s="57">
        <v>0</v>
      </c>
      <c r="E734" s="57">
        <v>0</v>
      </c>
      <c r="F734" s="62">
        <v>0</v>
      </c>
      <c r="G734" s="62">
        <v>0</v>
      </c>
      <c r="H734" s="62">
        <v>0</v>
      </c>
      <c r="I734" s="62">
        <v>0</v>
      </c>
      <c r="J734" s="62">
        <v>0</v>
      </c>
      <c r="K734" s="62">
        <v>0</v>
      </c>
    </row>
    <row r="735" spans="1:11" s="41" customFormat="1" ht="15">
      <c r="A735" s="220"/>
      <c r="B735" s="218" t="s">
        <v>104</v>
      </c>
      <c r="C735" s="56" t="s">
        <v>75</v>
      </c>
      <c r="D735" s="57">
        <f>D736+D738+D740+D741</f>
        <v>71472</v>
      </c>
      <c r="E735" s="57">
        <f>E736+E738+E740+E741</f>
        <v>71472</v>
      </c>
      <c r="F735" s="57">
        <f>F736+F738+F740+F741</f>
        <v>71472</v>
      </c>
      <c r="G735" s="57">
        <f>G736+G738+G740+G741</f>
        <v>64194.4</v>
      </c>
      <c r="H735" s="57">
        <f>H736+H738+H740+H741</f>
        <v>64194.4</v>
      </c>
      <c r="I735" s="55">
        <f>G735/D735*100</f>
        <v>89.81755092903515</v>
      </c>
      <c r="J735" s="55">
        <f>G735/E735*100</f>
        <v>89.81755092903515</v>
      </c>
      <c r="K735" s="55">
        <f>G735/F735*100</f>
        <v>89.81755092903515</v>
      </c>
    </row>
    <row r="736" spans="1:11" s="41" customFormat="1" ht="30">
      <c r="A736" s="220"/>
      <c r="B736" s="218"/>
      <c r="C736" s="56" t="s">
        <v>76</v>
      </c>
      <c r="D736" s="57">
        <f>D764+D771</f>
        <v>1429.5</v>
      </c>
      <c r="E736" s="57">
        <f>E764+E771</f>
        <v>1429.5</v>
      </c>
      <c r="F736" s="57">
        <f>F764+F771</f>
        <v>1429.5</v>
      </c>
      <c r="G736" s="57">
        <f>G764+G771</f>
        <v>1283.9</v>
      </c>
      <c r="H736" s="57">
        <f>H764+H771</f>
        <v>1283.9</v>
      </c>
      <c r="I736" s="62">
        <f>G736/D736*100</f>
        <v>89.81462049667716</v>
      </c>
      <c r="J736" s="62">
        <f>G736/E736*100</f>
        <v>89.81462049667716</v>
      </c>
      <c r="K736" s="62">
        <f>G736/F736*100</f>
        <v>89.81462049667716</v>
      </c>
    </row>
    <row r="737" spans="1:11" s="41" customFormat="1" ht="75">
      <c r="A737" s="220"/>
      <c r="B737" s="218"/>
      <c r="C737" s="71" t="s">
        <v>77</v>
      </c>
      <c r="D737" s="57">
        <f>D736</f>
        <v>1429.5</v>
      </c>
      <c r="E737" s="57">
        <f>E736</f>
        <v>1429.5</v>
      </c>
      <c r="F737" s="57">
        <f>F736</f>
        <v>1429.5</v>
      </c>
      <c r="G737" s="57">
        <f>G736</f>
        <v>1283.9</v>
      </c>
      <c r="H737" s="57">
        <f>H736</f>
        <v>1283.9</v>
      </c>
      <c r="I737" s="62">
        <v>0</v>
      </c>
      <c r="J737" s="62">
        <v>0</v>
      </c>
      <c r="K737" s="62">
        <v>0</v>
      </c>
    </row>
    <row r="738" spans="1:11" s="41" customFormat="1" ht="45">
      <c r="A738" s="220"/>
      <c r="B738" s="218"/>
      <c r="C738" s="56" t="s">
        <v>78</v>
      </c>
      <c r="D738" s="57">
        <f>D766+D773</f>
        <v>70042.5</v>
      </c>
      <c r="E738" s="57">
        <f>E766+E773</f>
        <v>70042.5</v>
      </c>
      <c r="F738" s="57">
        <f>F766+F773</f>
        <v>70042.5</v>
      </c>
      <c r="G738" s="57">
        <f>G766+G773</f>
        <v>62910.5</v>
      </c>
      <c r="H738" s="57">
        <f>H766+H773</f>
        <v>62910.5</v>
      </c>
      <c r="I738" s="62">
        <f>G738/D738*100</f>
        <v>89.81761073633865</v>
      </c>
      <c r="J738" s="62">
        <f>G738/E738*100</f>
        <v>89.81761073633865</v>
      </c>
      <c r="K738" s="62">
        <f>G738/F738*100</f>
        <v>89.81761073633865</v>
      </c>
    </row>
    <row r="739" spans="1:11" s="41" customFormat="1" ht="75">
      <c r="A739" s="220"/>
      <c r="B739" s="218"/>
      <c r="C739" s="71" t="s">
        <v>79</v>
      </c>
      <c r="D739" s="57">
        <f>D738</f>
        <v>70042.5</v>
      </c>
      <c r="E739" s="57">
        <f>E738</f>
        <v>70042.5</v>
      </c>
      <c r="F739" s="57">
        <f>F738</f>
        <v>70042.5</v>
      </c>
      <c r="G739" s="57">
        <f>G738</f>
        <v>62910.5</v>
      </c>
      <c r="H739" s="57">
        <f>H738</f>
        <v>62910.5</v>
      </c>
      <c r="I739" s="62">
        <v>0</v>
      </c>
      <c r="J739" s="62">
        <v>0</v>
      </c>
      <c r="K739" s="62">
        <v>0</v>
      </c>
    </row>
    <row r="740" spans="1:11" s="41" customFormat="1" ht="45">
      <c r="A740" s="220"/>
      <c r="B740" s="218"/>
      <c r="C740" s="56" t="s">
        <v>80</v>
      </c>
      <c r="D740" s="57">
        <v>0</v>
      </c>
      <c r="E740" s="57">
        <v>0</v>
      </c>
      <c r="F740" s="62">
        <v>0</v>
      </c>
      <c r="G740" s="62">
        <v>0</v>
      </c>
      <c r="H740" s="62">
        <v>0</v>
      </c>
      <c r="I740" s="62">
        <v>0</v>
      </c>
      <c r="J740" s="62">
        <v>0</v>
      </c>
      <c r="K740" s="62">
        <v>0</v>
      </c>
    </row>
    <row r="741" spans="1:11" s="41" customFormat="1" ht="45">
      <c r="A741" s="220"/>
      <c r="B741" s="218"/>
      <c r="C741" s="56" t="s">
        <v>81</v>
      </c>
      <c r="D741" s="57">
        <v>0</v>
      </c>
      <c r="E741" s="57">
        <v>0</v>
      </c>
      <c r="F741" s="62">
        <v>0</v>
      </c>
      <c r="G741" s="62">
        <v>0</v>
      </c>
      <c r="H741" s="62">
        <v>0</v>
      </c>
      <c r="I741" s="62">
        <v>0</v>
      </c>
      <c r="J741" s="62">
        <v>0</v>
      </c>
      <c r="K741" s="62">
        <v>0</v>
      </c>
    </row>
    <row r="742" spans="1:11" s="41" customFormat="1" ht="15">
      <c r="A742" s="220"/>
      <c r="B742" s="218" t="s">
        <v>86</v>
      </c>
      <c r="C742" s="56" t="s">
        <v>75</v>
      </c>
      <c r="D742" s="57">
        <f>D743+D745+D747+D748</f>
        <v>278799.7</v>
      </c>
      <c r="E742" s="57">
        <f>E743+E745+E747+E748</f>
        <v>278799.7</v>
      </c>
      <c r="F742" s="57">
        <f>F743+F745+F747+F748</f>
        <v>278799.7</v>
      </c>
      <c r="G742" s="57">
        <f>G743+G745+G747+G748</f>
        <v>27253.6</v>
      </c>
      <c r="H742" s="57">
        <f>H743+H745+H747+H748</f>
        <v>29042.7</v>
      </c>
      <c r="I742" s="55">
        <f>G742/D742*100</f>
        <v>9.77533333070301</v>
      </c>
      <c r="J742" s="55">
        <f>G742/E742*100</f>
        <v>9.77533333070301</v>
      </c>
      <c r="K742" s="55">
        <f>G742/F742*100</f>
        <v>9.77533333070301</v>
      </c>
    </row>
    <row r="743" spans="1:11" s="41" customFormat="1" ht="30">
      <c r="A743" s="220"/>
      <c r="B743" s="218"/>
      <c r="C743" s="56" t="s">
        <v>76</v>
      </c>
      <c r="D743" s="57">
        <f>D778</f>
        <v>61736</v>
      </c>
      <c r="E743" s="57">
        <f>E778</f>
        <v>61736</v>
      </c>
      <c r="F743" s="57">
        <f>F778</f>
        <v>61736</v>
      </c>
      <c r="G743" s="57">
        <f>G778</f>
        <v>7098.6</v>
      </c>
      <c r="H743" s="57">
        <f>H778</f>
        <v>7192.900000000001</v>
      </c>
      <c r="I743" s="62">
        <f>G743/D743*100</f>
        <v>11.49831540754179</v>
      </c>
      <c r="J743" s="62">
        <f>G743/E743*100</f>
        <v>11.49831540754179</v>
      </c>
      <c r="K743" s="62">
        <f>G743/F743*100</f>
        <v>11.49831540754179</v>
      </c>
    </row>
    <row r="744" spans="1:11" s="41" customFormat="1" ht="75">
      <c r="A744" s="220"/>
      <c r="B744" s="218"/>
      <c r="C744" s="71" t="s">
        <v>77</v>
      </c>
      <c r="D744" s="57">
        <v>0</v>
      </c>
      <c r="E744" s="57">
        <v>0</v>
      </c>
      <c r="F744" s="62">
        <v>0</v>
      </c>
      <c r="G744" s="62">
        <v>0</v>
      </c>
      <c r="H744" s="62">
        <v>0</v>
      </c>
      <c r="I744" s="62">
        <v>0</v>
      </c>
      <c r="J744" s="62">
        <v>0</v>
      </c>
      <c r="K744" s="62">
        <v>0</v>
      </c>
    </row>
    <row r="745" spans="1:11" s="41" customFormat="1" ht="45">
      <c r="A745" s="220"/>
      <c r="B745" s="218"/>
      <c r="C745" s="56" t="s">
        <v>78</v>
      </c>
      <c r="D745" s="57">
        <f>D780+D808</f>
        <v>217063.7</v>
      </c>
      <c r="E745" s="57">
        <f>E780+E808</f>
        <v>217063.7</v>
      </c>
      <c r="F745" s="57">
        <f>F780+F808</f>
        <v>217063.7</v>
      </c>
      <c r="G745" s="57">
        <f>G780+G808</f>
        <v>20154.999999999996</v>
      </c>
      <c r="H745" s="57">
        <f>H780+H808</f>
        <v>21849.8</v>
      </c>
      <c r="I745" s="62">
        <f>G745/D745*100</f>
        <v>9.2852927504691</v>
      </c>
      <c r="J745" s="62">
        <f>G745/E745*100</f>
        <v>9.2852927504691</v>
      </c>
      <c r="K745" s="62">
        <f>G745/F745*100</f>
        <v>9.2852927504691</v>
      </c>
    </row>
    <row r="746" spans="1:11" s="41" customFormat="1" ht="75">
      <c r="A746" s="220"/>
      <c r="B746" s="218"/>
      <c r="C746" s="71" t="s">
        <v>79</v>
      </c>
      <c r="D746" s="57">
        <f>D745</f>
        <v>217063.7</v>
      </c>
      <c r="E746" s="57">
        <f>E745</f>
        <v>217063.7</v>
      </c>
      <c r="F746" s="57">
        <f>F745</f>
        <v>217063.7</v>
      </c>
      <c r="G746" s="57">
        <f>G745</f>
        <v>20154.999999999996</v>
      </c>
      <c r="H746" s="57">
        <f>H745</f>
        <v>21849.8</v>
      </c>
      <c r="I746" s="62">
        <v>0</v>
      </c>
      <c r="J746" s="62">
        <v>0</v>
      </c>
      <c r="K746" s="62">
        <v>0</v>
      </c>
    </row>
    <row r="747" spans="1:11" s="41" customFormat="1" ht="45">
      <c r="A747" s="220"/>
      <c r="B747" s="218"/>
      <c r="C747" s="56" t="s">
        <v>80</v>
      </c>
      <c r="D747" s="57">
        <v>0</v>
      </c>
      <c r="E747" s="57">
        <v>0</v>
      </c>
      <c r="F747" s="62">
        <v>0</v>
      </c>
      <c r="G747" s="62">
        <v>0</v>
      </c>
      <c r="H747" s="62">
        <v>0</v>
      </c>
      <c r="I747" s="62">
        <v>0</v>
      </c>
      <c r="J747" s="62">
        <v>0</v>
      </c>
      <c r="K747" s="62">
        <v>0</v>
      </c>
    </row>
    <row r="748" spans="1:11" s="41" customFormat="1" ht="45">
      <c r="A748" s="220"/>
      <c r="B748" s="218"/>
      <c r="C748" s="56" t="s">
        <v>81</v>
      </c>
      <c r="D748" s="57">
        <v>0</v>
      </c>
      <c r="E748" s="57">
        <v>0</v>
      </c>
      <c r="F748" s="62">
        <v>0</v>
      </c>
      <c r="G748" s="62">
        <v>0</v>
      </c>
      <c r="H748" s="62">
        <v>0</v>
      </c>
      <c r="I748" s="62">
        <v>0</v>
      </c>
      <c r="J748" s="62">
        <v>0</v>
      </c>
      <c r="K748" s="62">
        <v>0</v>
      </c>
    </row>
    <row r="749" spans="1:11" s="41" customFormat="1" ht="15">
      <c r="A749" s="220"/>
      <c r="B749" s="218" t="s">
        <v>186</v>
      </c>
      <c r="C749" s="56" t="s">
        <v>75</v>
      </c>
      <c r="D749" s="57">
        <f>D750+D752+D754+D755</f>
        <v>0</v>
      </c>
      <c r="E749" s="57">
        <f>E750+E752+E754+E755</f>
        <v>0</v>
      </c>
      <c r="F749" s="57">
        <f>F750+F752+F754+F755</f>
        <v>0</v>
      </c>
      <c r="G749" s="57">
        <f>G750+G752+G754+G755</f>
        <v>0</v>
      </c>
      <c r="H749" s="57">
        <f>H750+H752+H754+H755</f>
        <v>0</v>
      </c>
      <c r="I749" s="55" t="e">
        <f>G749/D749*100</f>
        <v>#DIV/0!</v>
      </c>
      <c r="J749" s="55">
        <v>0</v>
      </c>
      <c r="K749" s="55">
        <v>0</v>
      </c>
    </row>
    <row r="750" spans="1:11" s="41" customFormat="1" ht="30">
      <c r="A750" s="220"/>
      <c r="B750" s="218"/>
      <c r="C750" s="56" t="s">
        <v>76</v>
      </c>
      <c r="D750" s="57">
        <v>0</v>
      </c>
      <c r="E750" s="57">
        <v>0</v>
      </c>
      <c r="F750" s="57">
        <v>0</v>
      </c>
      <c r="G750" s="57">
        <v>0</v>
      </c>
      <c r="H750" s="57">
        <v>0</v>
      </c>
      <c r="I750" s="62">
        <v>0</v>
      </c>
      <c r="J750" s="62">
        <v>0</v>
      </c>
      <c r="K750" s="62">
        <v>0</v>
      </c>
    </row>
    <row r="751" spans="1:11" s="41" customFormat="1" ht="75">
      <c r="A751" s="220"/>
      <c r="B751" s="218"/>
      <c r="C751" s="71" t="s">
        <v>77</v>
      </c>
      <c r="D751" s="57">
        <v>0</v>
      </c>
      <c r="E751" s="57">
        <v>0</v>
      </c>
      <c r="F751" s="62">
        <v>0</v>
      </c>
      <c r="G751" s="62">
        <v>0</v>
      </c>
      <c r="H751" s="62">
        <v>0</v>
      </c>
      <c r="I751" s="62">
        <v>0</v>
      </c>
      <c r="J751" s="62">
        <v>0</v>
      </c>
      <c r="K751" s="62">
        <v>0</v>
      </c>
    </row>
    <row r="752" spans="1:11" s="41" customFormat="1" ht="45">
      <c r="A752" s="220"/>
      <c r="B752" s="218"/>
      <c r="C752" s="56" t="s">
        <v>78</v>
      </c>
      <c r="D752" s="57">
        <v>0</v>
      </c>
      <c r="E752" s="57">
        <v>0</v>
      </c>
      <c r="F752" s="62">
        <v>0</v>
      </c>
      <c r="G752" s="62">
        <v>0</v>
      </c>
      <c r="H752" s="62">
        <v>0</v>
      </c>
      <c r="I752" s="62">
        <v>0</v>
      </c>
      <c r="J752" s="62">
        <v>0</v>
      </c>
      <c r="K752" s="62">
        <v>0</v>
      </c>
    </row>
    <row r="753" spans="1:11" s="41" customFormat="1" ht="75">
      <c r="A753" s="220"/>
      <c r="B753" s="218"/>
      <c r="C753" s="71" t="s">
        <v>79</v>
      </c>
      <c r="D753" s="57">
        <f>D752</f>
        <v>0</v>
      </c>
      <c r="E753" s="57">
        <f>E752</f>
        <v>0</v>
      </c>
      <c r="F753" s="57">
        <f>F752</f>
        <v>0</v>
      </c>
      <c r="G753" s="57">
        <f>G752</f>
        <v>0</v>
      </c>
      <c r="H753" s="57">
        <f>H752</f>
        <v>0</v>
      </c>
      <c r="I753" s="62">
        <v>0</v>
      </c>
      <c r="J753" s="62">
        <v>0</v>
      </c>
      <c r="K753" s="62">
        <v>0</v>
      </c>
    </row>
    <row r="754" spans="1:11" s="41" customFormat="1" ht="45">
      <c r="A754" s="220"/>
      <c r="B754" s="218"/>
      <c r="C754" s="56" t="s">
        <v>80</v>
      </c>
      <c r="D754" s="57">
        <v>0</v>
      </c>
      <c r="E754" s="57">
        <v>0</v>
      </c>
      <c r="F754" s="62">
        <v>0</v>
      </c>
      <c r="G754" s="62">
        <v>0</v>
      </c>
      <c r="H754" s="62">
        <v>0</v>
      </c>
      <c r="I754" s="62">
        <v>0</v>
      </c>
      <c r="J754" s="62">
        <v>0</v>
      </c>
      <c r="K754" s="62">
        <v>0</v>
      </c>
    </row>
    <row r="755" spans="1:11" s="41" customFormat="1" ht="45">
      <c r="A755" s="221"/>
      <c r="B755" s="218"/>
      <c r="C755" s="56" t="s">
        <v>81</v>
      </c>
      <c r="D755" s="57">
        <v>0</v>
      </c>
      <c r="E755" s="57">
        <v>0</v>
      </c>
      <c r="F755" s="62">
        <v>0</v>
      </c>
      <c r="G755" s="62">
        <v>0</v>
      </c>
      <c r="H755" s="62">
        <v>0</v>
      </c>
      <c r="I755" s="62">
        <v>0</v>
      </c>
      <c r="J755" s="62">
        <v>0</v>
      </c>
      <c r="K755" s="62">
        <v>0</v>
      </c>
    </row>
    <row r="756" spans="1:11" s="41" customFormat="1" ht="15">
      <c r="A756" s="223" t="s">
        <v>187</v>
      </c>
      <c r="B756" s="218" t="s">
        <v>104</v>
      </c>
      <c r="C756" s="56" t="s">
        <v>75</v>
      </c>
      <c r="D756" s="57">
        <f>D757+D759+D761+D762</f>
        <v>71472</v>
      </c>
      <c r="E756" s="57">
        <f>E757+E759+E761+E762</f>
        <v>71472</v>
      </c>
      <c r="F756" s="57">
        <f>F757+F759+F761+F762</f>
        <v>71472</v>
      </c>
      <c r="G756" s="57">
        <f>G757+G759+G761+G762</f>
        <v>64194.4</v>
      </c>
      <c r="H756" s="57">
        <f>H757+H759+H761+H762</f>
        <v>64194.4</v>
      </c>
      <c r="I756" s="55">
        <f>G756/D756*100</f>
        <v>89.81755092903515</v>
      </c>
      <c r="J756" s="55">
        <f>G756/E756*100</f>
        <v>89.81755092903515</v>
      </c>
      <c r="K756" s="55">
        <f>G756/F756*100</f>
        <v>89.81755092903515</v>
      </c>
    </row>
    <row r="757" spans="1:11" s="41" customFormat="1" ht="30">
      <c r="A757" s="224"/>
      <c r="B757" s="218"/>
      <c r="C757" s="56" t="s">
        <v>76</v>
      </c>
      <c r="D757" s="57">
        <f>D764+D771</f>
        <v>1429.5</v>
      </c>
      <c r="E757" s="57">
        <f>E764+E771</f>
        <v>1429.5</v>
      </c>
      <c r="F757" s="57">
        <f>F764+F771</f>
        <v>1429.5</v>
      </c>
      <c r="G757" s="57">
        <f>G764+G771</f>
        <v>1283.9</v>
      </c>
      <c r="H757" s="57">
        <f>H764+H771</f>
        <v>1283.9</v>
      </c>
      <c r="I757" s="62">
        <f>G757/D757*100</f>
        <v>89.81462049667716</v>
      </c>
      <c r="J757" s="62">
        <f>G757/E757*100</f>
        <v>89.81462049667716</v>
      </c>
      <c r="K757" s="62">
        <f>G757/F757*100</f>
        <v>89.81462049667716</v>
      </c>
    </row>
    <row r="758" spans="1:11" s="41" customFormat="1" ht="75">
      <c r="A758" s="224"/>
      <c r="B758" s="218"/>
      <c r="C758" s="71" t="s">
        <v>77</v>
      </c>
      <c r="D758" s="57">
        <f>D757</f>
        <v>1429.5</v>
      </c>
      <c r="E758" s="57">
        <f>E757</f>
        <v>1429.5</v>
      </c>
      <c r="F758" s="57">
        <f>F757</f>
        <v>1429.5</v>
      </c>
      <c r="G758" s="57">
        <f>G757</f>
        <v>1283.9</v>
      </c>
      <c r="H758" s="57">
        <f>H757</f>
        <v>1283.9</v>
      </c>
      <c r="I758" s="62">
        <v>0</v>
      </c>
      <c r="J758" s="62">
        <v>0</v>
      </c>
      <c r="K758" s="62">
        <v>0</v>
      </c>
    </row>
    <row r="759" spans="1:11" s="41" customFormat="1" ht="45">
      <c r="A759" s="224"/>
      <c r="B759" s="218"/>
      <c r="C759" s="56" t="s">
        <v>78</v>
      </c>
      <c r="D759" s="57">
        <f>D766+D773</f>
        <v>70042.5</v>
      </c>
      <c r="E759" s="57">
        <f>E766+E773</f>
        <v>70042.5</v>
      </c>
      <c r="F759" s="57">
        <f>F766+F773</f>
        <v>70042.5</v>
      </c>
      <c r="G759" s="57">
        <f>G766+G773</f>
        <v>62910.5</v>
      </c>
      <c r="H759" s="57">
        <f>H766+H773</f>
        <v>62910.5</v>
      </c>
      <c r="I759" s="62">
        <v>0</v>
      </c>
      <c r="J759" s="62">
        <v>0</v>
      </c>
      <c r="K759" s="62">
        <v>0</v>
      </c>
    </row>
    <row r="760" spans="1:11" s="41" customFormat="1" ht="75">
      <c r="A760" s="224"/>
      <c r="B760" s="218"/>
      <c r="C760" s="71" t="s">
        <v>79</v>
      </c>
      <c r="D760" s="57">
        <f>D759</f>
        <v>70042.5</v>
      </c>
      <c r="E760" s="57">
        <f>E759</f>
        <v>70042.5</v>
      </c>
      <c r="F760" s="57">
        <f>F759</f>
        <v>70042.5</v>
      </c>
      <c r="G760" s="57">
        <f>G759</f>
        <v>62910.5</v>
      </c>
      <c r="H760" s="57">
        <f>H759</f>
        <v>62910.5</v>
      </c>
      <c r="I760" s="62">
        <v>0</v>
      </c>
      <c r="J760" s="62">
        <v>0</v>
      </c>
      <c r="K760" s="62">
        <v>0</v>
      </c>
    </row>
    <row r="761" spans="1:11" s="41" customFormat="1" ht="45">
      <c r="A761" s="224"/>
      <c r="B761" s="218"/>
      <c r="C761" s="56" t="s">
        <v>80</v>
      </c>
      <c r="D761" s="57">
        <v>0</v>
      </c>
      <c r="E761" s="57">
        <v>0</v>
      </c>
      <c r="F761" s="62">
        <v>0</v>
      </c>
      <c r="G761" s="62">
        <v>0</v>
      </c>
      <c r="H761" s="62">
        <v>0</v>
      </c>
      <c r="I761" s="62">
        <v>0</v>
      </c>
      <c r="J761" s="62">
        <v>0</v>
      </c>
      <c r="K761" s="62">
        <v>0</v>
      </c>
    </row>
    <row r="762" spans="1:11" s="41" customFormat="1" ht="45">
      <c r="A762" s="225"/>
      <c r="B762" s="218"/>
      <c r="C762" s="56" t="s">
        <v>81</v>
      </c>
      <c r="D762" s="57">
        <v>0</v>
      </c>
      <c r="E762" s="57">
        <v>0</v>
      </c>
      <c r="F762" s="62">
        <v>0</v>
      </c>
      <c r="G762" s="62">
        <v>0</v>
      </c>
      <c r="H762" s="62">
        <v>0</v>
      </c>
      <c r="I762" s="62">
        <v>0</v>
      </c>
      <c r="J762" s="62">
        <v>0</v>
      </c>
      <c r="K762" s="62">
        <v>0</v>
      </c>
    </row>
    <row r="763" spans="1:11" s="41" customFormat="1" ht="15">
      <c r="A763" s="223" t="s">
        <v>188</v>
      </c>
      <c r="B763" s="218" t="s">
        <v>104</v>
      </c>
      <c r="C763" s="56" t="s">
        <v>75</v>
      </c>
      <c r="D763" s="57">
        <f>D764+D766+D768+D769</f>
        <v>61224.5</v>
      </c>
      <c r="E763" s="57">
        <f>E764+E766+E768+E769</f>
        <v>61224.5</v>
      </c>
      <c r="F763" s="57">
        <f>F764+F766+F768+F769</f>
        <v>61224.5</v>
      </c>
      <c r="G763" s="57">
        <f>G764+G766+G768+G769</f>
        <v>61120.2</v>
      </c>
      <c r="H763" s="57">
        <f>H764+H766+H768+H769</f>
        <v>61120.2</v>
      </c>
      <c r="I763" s="55">
        <f>G763/D763*100</f>
        <v>99.82964336172611</v>
      </c>
      <c r="J763" s="55">
        <f>G763/E763*100</f>
        <v>99.82964336172611</v>
      </c>
      <c r="K763" s="55">
        <f>G763/F763*100</f>
        <v>99.82964336172611</v>
      </c>
    </row>
    <row r="764" spans="1:11" s="41" customFormat="1" ht="30">
      <c r="A764" s="224"/>
      <c r="B764" s="218"/>
      <c r="C764" s="56" t="s">
        <v>76</v>
      </c>
      <c r="D764" s="57">
        <v>1224.5</v>
      </c>
      <c r="E764" s="57">
        <v>1224.5</v>
      </c>
      <c r="F764" s="57">
        <v>1224.5</v>
      </c>
      <c r="G764" s="57">
        <v>1222.5</v>
      </c>
      <c r="H764" s="57">
        <v>1222.5</v>
      </c>
      <c r="I764" s="62">
        <f>G764/D764*100</f>
        <v>99.83666802776644</v>
      </c>
      <c r="J764" s="62">
        <f>G764/E764*100</f>
        <v>99.83666802776644</v>
      </c>
      <c r="K764" s="62">
        <f>G764/F764*100</f>
        <v>99.83666802776644</v>
      </c>
    </row>
    <row r="765" spans="1:11" s="41" customFormat="1" ht="75">
      <c r="A765" s="224"/>
      <c r="B765" s="218"/>
      <c r="C765" s="71" t="s">
        <v>77</v>
      </c>
      <c r="D765" s="57">
        <f>D764</f>
        <v>1224.5</v>
      </c>
      <c r="E765" s="57">
        <f>E764</f>
        <v>1224.5</v>
      </c>
      <c r="F765" s="57">
        <f>F764</f>
        <v>1224.5</v>
      </c>
      <c r="G765" s="57">
        <f>G764</f>
        <v>1222.5</v>
      </c>
      <c r="H765" s="57">
        <f>H764</f>
        <v>1222.5</v>
      </c>
      <c r="I765" s="62">
        <v>0</v>
      </c>
      <c r="J765" s="62">
        <v>0</v>
      </c>
      <c r="K765" s="62">
        <v>0</v>
      </c>
    </row>
    <row r="766" spans="1:11" s="41" customFormat="1" ht="45">
      <c r="A766" s="224"/>
      <c r="B766" s="218"/>
      <c r="C766" s="56" t="s">
        <v>78</v>
      </c>
      <c r="D766" s="57">
        <v>60000</v>
      </c>
      <c r="E766" s="57">
        <v>60000</v>
      </c>
      <c r="F766" s="57">
        <v>60000</v>
      </c>
      <c r="G766" s="57">
        <v>59897.7</v>
      </c>
      <c r="H766" s="62">
        <v>59897.7</v>
      </c>
      <c r="I766" s="62">
        <v>0</v>
      </c>
      <c r="J766" s="62">
        <v>0</v>
      </c>
      <c r="K766" s="62">
        <v>0</v>
      </c>
    </row>
    <row r="767" spans="1:11" s="41" customFormat="1" ht="75">
      <c r="A767" s="224"/>
      <c r="B767" s="218"/>
      <c r="C767" s="71" t="s">
        <v>79</v>
      </c>
      <c r="D767" s="57">
        <f>D766</f>
        <v>60000</v>
      </c>
      <c r="E767" s="57">
        <f>E766</f>
        <v>60000</v>
      </c>
      <c r="F767" s="57">
        <f>F766</f>
        <v>60000</v>
      </c>
      <c r="G767" s="57">
        <f>G766</f>
        <v>59897.7</v>
      </c>
      <c r="H767" s="57">
        <f>H766</f>
        <v>59897.7</v>
      </c>
      <c r="I767" s="62">
        <v>0</v>
      </c>
      <c r="J767" s="62">
        <v>0</v>
      </c>
      <c r="K767" s="62">
        <v>0</v>
      </c>
    </row>
    <row r="768" spans="1:11" s="41" customFormat="1" ht="45">
      <c r="A768" s="224"/>
      <c r="B768" s="218"/>
      <c r="C768" s="56" t="s">
        <v>80</v>
      </c>
      <c r="D768" s="57">
        <v>0</v>
      </c>
      <c r="E768" s="57">
        <v>0</v>
      </c>
      <c r="F768" s="62">
        <v>0</v>
      </c>
      <c r="G768" s="62">
        <v>0</v>
      </c>
      <c r="H768" s="62">
        <v>0</v>
      </c>
      <c r="I768" s="62">
        <v>0</v>
      </c>
      <c r="J768" s="62">
        <v>0</v>
      </c>
      <c r="K768" s="62">
        <v>0</v>
      </c>
    </row>
    <row r="769" spans="1:11" s="41" customFormat="1" ht="45">
      <c r="A769" s="225"/>
      <c r="B769" s="218"/>
      <c r="C769" s="56" t="s">
        <v>81</v>
      </c>
      <c r="D769" s="57">
        <v>0</v>
      </c>
      <c r="E769" s="57">
        <v>0</v>
      </c>
      <c r="F769" s="62">
        <v>0</v>
      </c>
      <c r="G769" s="62">
        <v>0</v>
      </c>
      <c r="H769" s="62">
        <v>0</v>
      </c>
      <c r="I769" s="62">
        <v>0</v>
      </c>
      <c r="J769" s="62">
        <v>0</v>
      </c>
      <c r="K769" s="62">
        <v>0</v>
      </c>
    </row>
    <row r="770" spans="1:11" s="41" customFormat="1" ht="15">
      <c r="A770" s="223" t="s">
        <v>189</v>
      </c>
      <c r="B770" s="218" t="s">
        <v>190</v>
      </c>
      <c r="C770" s="56" t="s">
        <v>75</v>
      </c>
      <c r="D770" s="57">
        <f>D771+D773+D775+D776</f>
        <v>10247.5</v>
      </c>
      <c r="E770" s="57">
        <f>E771+E773+E775+E776</f>
        <v>10247.5</v>
      </c>
      <c r="F770" s="57">
        <f>F771+F773+F775+F776</f>
        <v>10247.5</v>
      </c>
      <c r="G770" s="57">
        <f>G771+G773+G775+G776</f>
        <v>3074.2000000000003</v>
      </c>
      <c r="H770" s="57">
        <f>H771+H773+H775+H776</f>
        <v>3074.2000000000003</v>
      </c>
      <c r="I770" s="55">
        <f>G770/D770*100</f>
        <v>29.99951207611613</v>
      </c>
      <c r="J770" s="55">
        <f>G770/E770*100</f>
        <v>29.99951207611613</v>
      </c>
      <c r="K770" s="55">
        <f>G770/F770*100</f>
        <v>29.99951207611613</v>
      </c>
    </row>
    <row r="771" spans="1:11" s="41" customFormat="1" ht="30">
      <c r="A771" s="224"/>
      <c r="B771" s="218"/>
      <c r="C771" s="56" t="s">
        <v>76</v>
      </c>
      <c r="D771" s="57">
        <v>205</v>
      </c>
      <c r="E771" s="57">
        <v>205</v>
      </c>
      <c r="F771" s="57">
        <v>205</v>
      </c>
      <c r="G771" s="57">
        <v>61.4</v>
      </c>
      <c r="H771" s="57">
        <v>61.4</v>
      </c>
      <c r="I771" s="62">
        <f>G771/D771*100</f>
        <v>29.95121951219512</v>
      </c>
      <c r="J771" s="62">
        <f>G771/E771*100</f>
        <v>29.95121951219512</v>
      </c>
      <c r="K771" s="62">
        <f>G771/F771*100</f>
        <v>29.95121951219512</v>
      </c>
    </row>
    <row r="772" spans="1:11" s="41" customFormat="1" ht="75">
      <c r="A772" s="224"/>
      <c r="B772" s="218"/>
      <c r="C772" s="71" t="s">
        <v>77</v>
      </c>
      <c r="D772" s="57">
        <f>D771</f>
        <v>205</v>
      </c>
      <c r="E772" s="57">
        <f>E771</f>
        <v>205</v>
      </c>
      <c r="F772" s="57">
        <f>F771</f>
        <v>205</v>
      </c>
      <c r="G772" s="57">
        <f>G771</f>
        <v>61.4</v>
      </c>
      <c r="H772" s="57">
        <f>H771</f>
        <v>61.4</v>
      </c>
      <c r="I772" s="62">
        <f>G772/D772*100</f>
        <v>29.95121951219512</v>
      </c>
      <c r="J772" s="62">
        <f>G772/E772*100</f>
        <v>29.95121951219512</v>
      </c>
      <c r="K772" s="62">
        <f>G772/F772*100</f>
        <v>29.95121951219512</v>
      </c>
    </row>
    <row r="773" spans="1:11" s="41" customFormat="1" ht="45">
      <c r="A773" s="224"/>
      <c r="B773" s="218"/>
      <c r="C773" s="56" t="s">
        <v>78</v>
      </c>
      <c r="D773" s="57">
        <v>10042.5</v>
      </c>
      <c r="E773" s="57">
        <v>10042.5</v>
      </c>
      <c r="F773" s="57">
        <v>10042.5</v>
      </c>
      <c r="G773" s="57">
        <v>3012.8</v>
      </c>
      <c r="H773" s="62">
        <v>3012.8</v>
      </c>
      <c r="I773" s="62">
        <f>G773/D773*100</f>
        <v>30.00049788399303</v>
      </c>
      <c r="J773" s="62">
        <f>G773/E773*100</f>
        <v>30.00049788399303</v>
      </c>
      <c r="K773" s="62">
        <f>G773/F773*100</f>
        <v>30.00049788399303</v>
      </c>
    </row>
    <row r="774" spans="1:11" s="41" customFormat="1" ht="75">
      <c r="A774" s="224"/>
      <c r="B774" s="218"/>
      <c r="C774" s="71" t="s">
        <v>79</v>
      </c>
      <c r="D774" s="57">
        <f>D773</f>
        <v>10042.5</v>
      </c>
      <c r="E774" s="57">
        <f>E773</f>
        <v>10042.5</v>
      </c>
      <c r="F774" s="57">
        <f>F773</f>
        <v>10042.5</v>
      </c>
      <c r="G774" s="57">
        <f>G773</f>
        <v>3012.8</v>
      </c>
      <c r="H774" s="57">
        <f>H773</f>
        <v>3012.8</v>
      </c>
      <c r="I774" s="62">
        <f>G774/D774*100</f>
        <v>30.00049788399303</v>
      </c>
      <c r="J774" s="62">
        <f>G774/E774*100</f>
        <v>30.00049788399303</v>
      </c>
      <c r="K774" s="62">
        <v>0</v>
      </c>
    </row>
    <row r="775" spans="1:11" s="41" customFormat="1" ht="45">
      <c r="A775" s="224"/>
      <c r="B775" s="218"/>
      <c r="C775" s="56" t="s">
        <v>80</v>
      </c>
      <c r="D775" s="57">
        <v>0</v>
      </c>
      <c r="E775" s="57">
        <v>0</v>
      </c>
      <c r="F775" s="62">
        <v>0</v>
      </c>
      <c r="G775" s="62">
        <v>0</v>
      </c>
      <c r="H775" s="62">
        <v>0</v>
      </c>
      <c r="I775" s="62">
        <v>0</v>
      </c>
      <c r="J775" s="62">
        <v>0</v>
      </c>
      <c r="K775" s="62">
        <v>0</v>
      </c>
    </row>
    <row r="776" spans="1:11" s="41" customFormat="1" ht="45">
      <c r="A776" s="225"/>
      <c r="B776" s="218"/>
      <c r="C776" s="56" t="s">
        <v>81</v>
      </c>
      <c r="D776" s="57">
        <v>0</v>
      </c>
      <c r="E776" s="57">
        <v>0</v>
      </c>
      <c r="F776" s="62">
        <v>0</v>
      </c>
      <c r="G776" s="62">
        <v>0</v>
      </c>
      <c r="H776" s="62">
        <v>0</v>
      </c>
      <c r="I776" s="62">
        <v>0</v>
      </c>
      <c r="J776" s="62">
        <v>0</v>
      </c>
      <c r="K776" s="62">
        <v>0</v>
      </c>
    </row>
    <row r="777" spans="1:11" s="41" customFormat="1" ht="15">
      <c r="A777" s="223" t="s">
        <v>191</v>
      </c>
      <c r="B777" s="218" t="s">
        <v>86</v>
      </c>
      <c r="C777" s="56" t="s">
        <v>75</v>
      </c>
      <c r="D777" s="57">
        <f>D778+D780+D782+D783</f>
        <v>240699.7</v>
      </c>
      <c r="E777" s="57">
        <f>E778+E780+E782+E783</f>
        <v>240699.7</v>
      </c>
      <c r="F777" s="57">
        <f>F778+F780+F782+F783</f>
        <v>240699.7</v>
      </c>
      <c r="G777" s="57">
        <f>G778+G780+G782+G783</f>
        <v>27253.6</v>
      </c>
      <c r="H777" s="57">
        <f>H778+H780+H782+H783</f>
        <v>29042.7</v>
      </c>
      <c r="I777" s="55">
        <f>G777/D777*100</f>
        <v>11.322656405471216</v>
      </c>
      <c r="J777" s="55">
        <f>G777/E777*100</f>
        <v>11.322656405471216</v>
      </c>
      <c r="K777" s="55">
        <f>G777/F777*100</f>
        <v>11.322656405471216</v>
      </c>
    </row>
    <row r="778" spans="1:11" s="41" customFormat="1" ht="30">
      <c r="A778" s="224"/>
      <c r="B778" s="218"/>
      <c r="C778" s="56" t="s">
        <v>76</v>
      </c>
      <c r="D778" s="57">
        <f>D785+D792+D799+D806</f>
        <v>61736</v>
      </c>
      <c r="E778" s="57">
        <f>E785+E792+E799+E806</f>
        <v>61736</v>
      </c>
      <c r="F778" s="57">
        <f>F785+F792+F799+F806</f>
        <v>61736</v>
      </c>
      <c r="G778" s="57">
        <f>G785+G792+G799+G806</f>
        <v>7098.6</v>
      </c>
      <c r="H778" s="57">
        <f>H785+H792+H799+H806</f>
        <v>7192.900000000001</v>
      </c>
      <c r="I778" s="62">
        <f>G778/D778*100</f>
        <v>11.49831540754179</v>
      </c>
      <c r="J778" s="62">
        <f>G778/E778*100</f>
        <v>11.49831540754179</v>
      </c>
      <c r="K778" s="62">
        <f>G778/F778*100</f>
        <v>11.49831540754179</v>
      </c>
    </row>
    <row r="779" spans="1:11" s="41" customFormat="1" ht="75">
      <c r="A779" s="224"/>
      <c r="B779" s="218"/>
      <c r="C779" s="71" t="s">
        <v>77</v>
      </c>
      <c r="D779" s="57">
        <f>D778</f>
        <v>61736</v>
      </c>
      <c r="E779" s="57">
        <f>E778</f>
        <v>61736</v>
      </c>
      <c r="F779" s="57">
        <f>F778</f>
        <v>61736</v>
      </c>
      <c r="G779" s="57">
        <f>G778</f>
        <v>7098.6</v>
      </c>
      <c r="H779" s="57">
        <f>H778</f>
        <v>7192.900000000001</v>
      </c>
      <c r="I779" s="62">
        <v>0</v>
      </c>
      <c r="J779" s="62">
        <v>0</v>
      </c>
      <c r="K779" s="62">
        <v>0</v>
      </c>
    </row>
    <row r="780" spans="1:11" s="41" customFormat="1" ht="45">
      <c r="A780" s="224"/>
      <c r="B780" s="218"/>
      <c r="C780" s="56" t="s">
        <v>78</v>
      </c>
      <c r="D780" s="57">
        <f>D787+D794+D802</f>
        <v>178963.7</v>
      </c>
      <c r="E780" s="57">
        <f>E787+E794+E802</f>
        <v>178963.7</v>
      </c>
      <c r="F780" s="57">
        <f>F787+F794+F802</f>
        <v>178963.7</v>
      </c>
      <c r="G780" s="57">
        <f>G787+G794+G802</f>
        <v>20154.999999999996</v>
      </c>
      <c r="H780" s="57">
        <f>H787+H794+H802</f>
        <v>21849.8</v>
      </c>
      <c r="I780" s="62">
        <v>0</v>
      </c>
      <c r="J780" s="62">
        <v>0</v>
      </c>
      <c r="K780" s="62">
        <v>0</v>
      </c>
    </row>
    <row r="781" spans="1:11" s="41" customFormat="1" ht="75">
      <c r="A781" s="224"/>
      <c r="B781" s="218"/>
      <c r="C781" s="71" t="s">
        <v>79</v>
      </c>
      <c r="D781" s="57">
        <f>D780</f>
        <v>178963.7</v>
      </c>
      <c r="E781" s="57">
        <f>E780</f>
        <v>178963.7</v>
      </c>
      <c r="F781" s="57">
        <f>F780</f>
        <v>178963.7</v>
      </c>
      <c r="G781" s="57">
        <f>G780</f>
        <v>20154.999999999996</v>
      </c>
      <c r="H781" s="57">
        <f>H780</f>
        <v>21849.8</v>
      </c>
      <c r="I781" s="62">
        <v>0</v>
      </c>
      <c r="J781" s="62">
        <v>0</v>
      </c>
      <c r="K781" s="62">
        <v>0</v>
      </c>
    </row>
    <row r="782" spans="1:11" s="41" customFormat="1" ht="45">
      <c r="A782" s="224"/>
      <c r="B782" s="218"/>
      <c r="C782" s="56" t="s">
        <v>80</v>
      </c>
      <c r="D782" s="57">
        <v>0</v>
      </c>
      <c r="E782" s="57">
        <v>0</v>
      </c>
      <c r="F782" s="62">
        <v>0</v>
      </c>
      <c r="G782" s="62">
        <v>0</v>
      </c>
      <c r="H782" s="62">
        <v>0</v>
      </c>
      <c r="I782" s="62">
        <v>0</v>
      </c>
      <c r="J782" s="62">
        <v>0</v>
      </c>
      <c r="K782" s="62">
        <v>0</v>
      </c>
    </row>
    <row r="783" spans="1:11" s="41" customFormat="1" ht="45">
      <c r="A783" s="225"/>
      <c r="B783" s="218"/>
      <c r="C783" s="56" t="s">
        <v>81</v>
      </c>
      <c r="D783" s="57">
        <v>0</v>
      </c>
      <c r="E783" s="57">
        <v>0</v>
      </c>
      <c r="F783" s="62">
        <v>0</v>
      </c>
      <c r="G783" s="62">
        <v>0</v>
      </c>
      <c r="H783" s="62">
        <v>0</v>
      </c>
      <c r="I783" s="62">
        <v>0</v>
      </c>
      <c r="J783" s="62">
        <v>0</v>
      </c>
      <c r="K783" s="62">
        <v>0</v>
      </c>
    </row>
    <row r="784" spans="1:11" s="41" customFormat="1" ht="15">
      <c r="A784" s="219" t="s">
        <v>192</v>
      </c>
      <c r="B784" s="218" t="s">
        <v>86</v>
      </c>
      <c r="C784" s="56" t="s">
        <v>75</v>
      </c>
      <c r="D784" s="57">
        <f>D785+D787+D789+D790</f>
        <v>135704.5</v>
      </c>
      <c r="E784" s="57">
        <f>E785+E787+E789+E790</f>
        <v>135704.5</v>
      </c>
      <c r="F784" s="57">
        <f>F785+F787+F789+F790</f>
        <v>135704.5</v>
      </c>
      <c r="G784" s="57">
        <f>G785+G787+G789+G790</f>
        <v>18964.1</v>
      </c>
      <c r="H784" s="57">
        <f>H785+H787+H789+H790</f>
        <v>18806.8</v>
      </c>
      <c r="I784" s="55">
        <f>G784/D784*100</f>
        <v>13.974555007387373</v>
      </c>
      <c r="J784" s="55">
        <f>G784/E784*100</f>
        <v>13.974555007387373</v>
      </c>
      <c r="K784" s="55">
        <f>G784/F784*100</f>
        <v>13.974555007387373</v>
      </c>
    </row>
    <row r="785" spans="1:11" s="41" customFormat="1" ht="30">
      <c r="A785" s="220"/>
      <c r="B785" s="218"/>
      <c r="C785" s="56" t="s">
        <v>76</v>
      </c>
      <c r="D785" s="57">
        <v>46261.4</v>
      </c>
      <c r="E785" s="57">
        <v>46261.4</v>
      </c>
      <c r="F785" s="57">
        <v>46261.4</v>
      </c>
      <c r="G785" s="57">
        <v>6464.8</v>
      </c>
      <c r="H785" s="57">
        <v>6411.2</v>
      </c>
      <c r="I785" s="62">
        <f>G785/D785*100</f>
        <v>13.974501420190483</v>
      </c>
      <c r="J785" s="62">
        <f>G785/E785*100</f>
        <v>13.974501420190483</v>
      </c>
      <c r="K785" s="62">
        <f>G785/F785*100</f>
        <v>13.974501420190483</v>
      </c>
    </row>
    <row r="786" spans="1:11" s="41" customFormat="1" ht="75">
      <c r="A786" s="220"/>
      <c r="B786" s="218"/>
      <c r="C786" s="71" t="s">
        <v>77</v>
      </c>
      <c r="D786" s="57">
        <f>D785</f>
        <v>46261.4</v>
      </c>
      <c r="E786" s="57">
        <f>E785</f>
        <v>46261.4</v>
      </c>
      <c r="F786" s="57">
        <f>F785</f>
        <v>46261.4</v>
      </c>
      <c r="G786" s="57">
        <f>G785</f>
        <v>6464.8</v>
      </c>
      <c r="H786" s="57">
        <f>H785</f>
        <v>6411.2</v>
      </c>
      <c r="I786" s="62">
        <v>0</v>
      </c>
      <c r="J786" s="62">
        <v>0</v>
      </c>
      <c r="K786" s="62">
        <v>0</v>
      </c>
    </row>
    <row r="787" spans="1:11" s="41" customFormat="1" ht="45">
      <c r="A787" s="220"/>
      <c r="B787" s="218"/>
      <c r="C787" s="56" t="s">
        <v>78</v>
      </c>
      <c r="D787" s="57">
        <v>89443.1</v>
      </c>
      <c r="E787" s="57">
        <v>89443.1</v>
      </c>
      <c r="F787" s="57">
        <v>89443.1</v>
      </c>
      <c r="G787" s="62">
        <v>12499.3</v>
      </c>
      <c r="H787" s="62">
        <v>12395.6</v>
      </c>
      <c r="I787" s="62">
        <f>G787/D787*100</f>
        <v>13.974582723541557</v>
      </c>
      <c r="J787" s="62">
        <f>G787/E787*100</f>
        <v>13.974582723541557</v>
      </c>
      <c r="K787" s="62">
        <f>G787/F787*100</f>
        <v>13.974582723541557</v>
      </c>
    </row>
    <row r="788" spans="1:11" s="41" customFormat="1" ht="75">
      <c r="A788" s="220"/>
      <c r="B788" s="218"/>
      <c r="C788" s="71" t="s">
        <v>79</v>
      </c>
      <c r="D788" s="57">
        <f>D787</f>
        <v>89443.1</v>
      </c>
      <c r="E788" s="57">
        <f>E787</f>
        <v>89443.1</v>
      </c>
      <c r="F788" s="57">
        <f>F787</f>
        <v>89443.1</v>
      </c>
      <c r="G788" s="57">
        <f>G787</f>
        <v>12499.3</v>
      </c>
      <c r="H788" s="57">
        <f>H787</f>
        <v>12395.6</v>
      </c>
      <c r="I788" s="62">
        <v>0</v>
      </c>
      <c r="J788" s="62">
        <v>0</v>
      </c>
      <c r="K788" s="62">
        <v>0</v>
      </c>
    </row>
    <row r="789" spans="1:11" s="41" customFormat="1" ht="45">
      <c r="A789" s="220"/>
      <c r="B789" s="218"/>
      <c r="C789" s="56" t="s">
        <v>80</v>
      </c>
      <c r="D789" s="57">
        <v>0</v>
      </c>
      <c r="E789" s="57">
        <v>0</v>
      </c>
      <c r="F789" s="62">
        <v>0</v>
      </c>
      <c r="G789" s="62">
        <v>0</v>
      </c>
      <c r="H789" s="62">
        <v>0</v>
      </c>
      <c r="I789" s="62">
        <v>0</v>
      </c>
      <c r="J789" s="62">
        <v>0</v>
      </c>
      <c r="K789" s="62">
        <v>0</v>
      </c>
    </row>
    <row r="790" spans="1:11" s="41" customFormat="1" ht="45">
      <c r="A790" s="221"/>
      <c r="B790" s="218"/>
      <c r="C790" s="56" t="s">
        <v>81</v>
      </c>
      <c r="D790" s="57">
        <v>0</v>
      </c>
      <c r="E790" s="57">
        <v>0</v>
      </c>
      <c r="F790" s="62">
        <v>0</v>
      </c>
      <c r="G790" s="62">
        <v>0</v>
      </c>
      <c r="H790" s="62">
        <v>0</v>
      </c>
      <c r="I790" s="62">
        <v>0</v>
      </c>
      <c r="J790" s="62">
        <v>0</v>
      </c>
      <c r="K790" s="62">
        <v>0</v>
      </c>
    </row>
    <row r="791" spans="1:11" s="41" customFormat="1" ht="15">
      <c r="A791" s="219" t="s">
        <v>193</v>
      </c>
      <c r="B791" s="218" t="s">
        <v>86</v>
      </c>
      <c r="C791" s="56" t="s">
        <v>75</v>
      </c>
      <c r="D791" s="57">
        <f>D792+D794+D796+D797</f>
        <v>49505.799999999996</v>
      </c>
      <c r="E791" s="57">
        <f>E792+E794+E796+E797</f>
        <v>49505.799999999996</v>
      </c>
      <c r="F791" s="57">
        <f>F792+F794+F796+F797</f>
        <v>49505.799999999996</v>
      </c>
      <c r="G791" s="57">
        <f>G792+G794+G796+G797</f>
        <v>8188.5</v>
      </c>
      <c r="H791" s="57">
        <f>H792+H794+H796+H797</f>
        <v>8188.5</v>
      </c>
      <c r="I791" s="55">
        <f>G791/D791*100</f>
        <v>16.540486165257406</v>
      </c>
      <c r="J791" s="55">
        <f>G791/E791*100</f>
        <v>16.540486165257406</v>
      </c>
      <c r="K791" s="55">
        <f>G791/F791*100</f>
        <v>16.540486165257406</v>
      </c>
    </row>
    <row r="792" spans="1:11" s="41" customFormat="1" ht="30">
      <c r="A792" s="220"/>
      <c r="B792" s="218"/>
      <c r="C792" s="56" t="s">
        <v>76</v>
      </c>
      <c r="D792" s="57">
        <v>3785.2</v>
      </c>
      <c r="E792" s="57">
        <v>3785.2</v>
      </c>
      <c r="F792" s="57">
        <v>3785.2</v>
      </c>
      <c r="G792" s="57">
        <v>626.1</v>
      </c>
      <c r="H792" s="57">
        <v>626.1</v>
      </c>
      <c r="I792" s="62">
        <f>G792/D792*100</f>
        <v>16.54073760963754</v>
      </c>
      <c r="J792" s="62">
        <f>G792/E792*100</f>
        <v>16.54073760963754</v>
      </c>
      <c r="K792" s="62">
        <f>G792/F792*100</f>
        <v>16.54073760963754</v>
      </c>
    </row>
    <row r="793" spans="1:11" s="41" customFormat="1" ht="75">
      <c r="A793" s="220"/>
      <c r="B793" s="218"/>
      <c r="C793" s="71" t="s">
        <v>77</v>
      </c>
      <c r="D793" s="57">
        <f>D792</f>
        <v>3785.2</v>
      </c>
      <c r="E793" s="57">
        <f>E792</f>
        <v>3785.2</v>
      </c>
      <c r="F793" s="57">
        <f>F792</f>
        <v>3785.2</v>
      </c>
      <c r="G793" s="57">
        <f>G792</f>
        <v>626.1</v>
      </c>
      <c r="H793" s="57">
        <f>H792</f>
        <v>626.1</v>
      </c>
      <c r="I793" s="62">
        <v>0</v>
      </c>
      <c r="J793" s="62">
        <v>0</v>
      </c>
      <c r="K793" s="62">
        <v>0</v>
      </c>
    </row>
    <row r="794" spans="1:11" s="41" customFormat="1" ht="45">
      <c r="A794" s="220"/>
      <c r="B794" s="218"/>
      <c r="C794" s="56" t="s">
        <v>78</v>
      </c>
      <c r="D794" s="57">
        <v>45720.6</v>
      </c>
      <c r="E794" s="57">
        <v>45720.6</v>
      </c>
      <c r="F794" s="57">
        <v>45720.6</v>
      </c>
      <c r="G794" s="62">
        <v>7562.4</v>
      </c>
      <c r="H794" s="62">
        <v>7562.4</v>
      </c>
      <c r="I794" s="62">
        <f>G794/D794*100</f>
        <v>16.540465348223776</v>
      </c>
      <c r="J794" s="62">
        <f>G794/E794*100</f>
        <v>16.540465348223776</v>
      </c>
      <c r="K794" s="62">
        <f>G794/F794*100</f>
        <v>16.540465348223776</v>
      </c>
    </row>
    <row r="795" spans="1:11" s="41" customFormat="1" ht="75">
      <c r="A795" s="220"/>
      <c r="B795" s="218"/>
      <c r="C795" s="71" t="s">
        <v>79</v>
      </c>
      <c r="D795" s="57">
        <f>D794</f>
        <v>45720.6</v>
      </c>
      <c r="E795" s="57">
        <f>E794</f>
        <v>45720.6</v>
      </c>
      <c r="F795" s="57">
        <f>F794</f>
        <v>45720.6</v>
      </c>
      <c r="G795" s="57">
        <f>G794</f>
        <v>7562.4</v>
      </c>
      <c r="H795" s="57">
        <f>H794</f>
        <v>7562.4</v>
      </c>
      <c r="I795" s="62">
        <v>0</v>
      </c>
      <c r="J795" s="62">
        <v>0</v>
      </c>
      <c r="K795" s="62">
        <v>0</v>
      </c>
    </row>
    <row r="796" spans="1:11" s="41" customFormat="1" ht="45">
      <c r="A796" s="220"/>
      <c r="B796" s="218"/>
      <c r="C796" s="56" t="s">
        <v>80</v>
      </c>
      <c r="D796" s="57">
        <v>0</v>
      </c>
      <c r="E796" s="57">
        <v>0</v>
      </c>
      <c r="F796" s="62">
        <v>0</v>
      </c>
      <c r="G796" s="62">
        <v>0</v>
      </c>
      <c r="H796" s="62">
        <v>0</v>
      </c>
      <c r="I796" s="62">
        <v>0</v>
      </c>
      <c r="J796" s="62">
        <v>0</v>
      </c>
      <c r="K796" s="62">
        <v>0</v>
      </c>
    </row>
    <row r="797" spans="1:11" s="41" customFormat="1" ht="45">
      <c r="A797" s="221"/>
      <c r="B797" s="218"/>
      <c r="C797" s="56" t="s">
        <v>81</v>
      </c>
      <c r="D797" s="57">
        <v>0</v>
      </c>
      <c r="E797" s="57">
        <v>0</v>
      </c>
      <c r="F797" s="62">
        <v>0</v>
      </c>
      <c r="G797" s="62">
        <v>0</v>
      </c>
      <c r="H797" s="62">
        <v>0</v>
      </c>
      <c r="I797" s="62">
        <v>0</v>
      </c>
      <c r="J797" s="62">
        <v>0</v>
      </c>
      <c r="K797" s="62">
        <v>0</v>
      </c>
    </row>
    <row r="798" spans="1:11" s="41" customFormat="1" ht="15">
      <c r="A798" s="220" t="s">
        <v>194</v>
      </c>
      <c r="B798" s="218" t="s">
        <v>86</v>
      </c>
      <c r="C798" s="56" t="s">
        <v>75</v>
      </c>
      <c r="D798" s="57">
        <f>D799+D801+D803+D804</f>
        <v>47403.5</v>
      </c>
      <c r="E798" s="57">
        <f>E799+E801+E803+E804</f>
        <v>47403.5</v>
      </c>
      <c r="F798" s="57">
        <f>F799+F801+F803+F804</f>
        <v>47403.5</v>
      </c>
      <c r="G798" s="57">
        <f>G799+G801+G803+G804</f>
        <v>101</v>
      </c>
      <c r="H798" s="57">
        <f>H799+H801+H803+H804</f>
        <v>2047.3999999999999</v>
      </c>
      <c r="I798" s="55">
        <f>G798/D798*100</f>
        <v>0.213064436170325</v>
      </c>
      <c r="J798" s="55">
        <f>G798/E798*100</f>
        <v>0.213064436170325</v>
      </c>
      <c r="K798" s="55">
        <f>G798/F798*100</f>
        <v>0.213064436170325</v>
      </c>
    </row>
    <row r="799" spans="1:11" s="41" customFormat="1" ht="30">
      <c r="A799" s="220"/>
      <c r="B799" s="218"/>
      <c r="C799" s="56" t="s">
        <v>76</v>
      </c>
      <c r="D799" s="57">
        <v>3603.5</v>
      </c>
      <c r="E799" s="57">
        <v>3603.5</v>
      </c>
      <c r="F799" s="57">
        <v>3603.5</v>
      </c>
      <c r="G799" s="57">
        <v>7.7</v>
      </c>
      <c r="H799" s="57">
        <v>155.6</v>
      </c>
      <c r="I799" s="62">
        <f>G799/D799*100</f>
        <v>0.2136811433328708</v>
      </c>
      <c r="J799" s="62">
        <f>G799/E799*100</f>
        <v>0.2136811433328708</v>
      </c>
      <c r="K799" s="62">
        <f>G799/F799*100</f>
        <v>0.2136811433328708</v>
      </c>
    </row>
    <row r="800" spans="1:11" s="41" customFormat="1" ht="75">
      <c r="A800" s="220"/>
      <c r="B800" s="218"/>
      <c r="C800" s="71" t="s">
        <v>77</v>
      </c>
      <c r="D800" s="57">
        <f>D799</f>
        <v>3603.5</v>
      </c>
      <c r="E800" s="57">
        <f>E799</f>
        <v>3603.5</v>
      </c>
      <c r="F800" s="57">
        <f>F799</f>
        <v>3603.5</v>
      </c>
      <c r="G800" s="57">
        <f>G799</f>
        <v>7.7</v>
      </c>
      <c r="H800" s="57">
        <f>H799</f>
        <v>155.6</v>
      </c>
      <c r="I800" s="62">
        <v>0</v>
      </c>
      <c r="J800" s="62">
        <v>0</v>
      </c>
      <c r="K800" s="62">
        <v>0</v>
      </c>
    </row>
    <row r="801" spans="1:11" s="41" customFormat="1" ht="45">
      <c r="A801" s="220"/>
      <c r="B801" s="218"/>
      <c r="C801" s="56" t="s">
        <v>78</v>
      </c>
      <c r="D801" s="57">
        <v>43800</v>
      </c>
      <c r="E801" s="57">
        <v>43800</v>
      </c>
      <c r="F801" s="57">
        <v>43800</v>
      </c>
      <c r="G801" s="62">
        <v>93.3</v>
      </c>
      <c r="H801" s="62">
        <v>1891.8</v>
      </c>
      <c r="I801" s="62">
        <f>G801/D801*100</f>
        <v>0.213013698630137</v>
      </c>
      <c r="J801" s="62">
        <f>G801/E801*100</f>
        <v>0.213013698630137</v>
      </c>
      <c r="K801" s="62">
        <f>G801/F801*100</f>
        <v>0.213013698630137</v>
      </c>
    </row>
    <row r="802" spans="1:11" s="41" customFormat="1" ht="75">
      <c r="A802" s="220"/>
      <c r="B802" s="218"/>
      <c r="C802" s="71" t="s">
        <v>79</v>
      </c>
      <c r="D802" s="57">
        <f>D801</f>
        <v>43800</v>
      </c>
      <c r="E802" s="57">
        <f>E801</f>
        <v>43800</v>
      </c>
      <c r="F802" s="57">
        <f>F801</f>
        <v>43800</v>
      </c>
      <c r="G802" s="57">
        <f>G801</f>
        <v>93.3</v>
      </c>
      <c r="H802" s="57">
        <f>H801</f>
        <v>1891.8</v>
      </c>
      <c r="I802" s="62">
        <v>0</v>
      </c>
      <c r="J802" s="62">
        <v>0</v>
      </c>
      <c r="K802" s="62">
        <v>0</v>
      </c>
    </row>
    <row r="803" spans="1:11" s="41" customFormat="1" ht="45">
      <c r="A803" s="220"/>
      <c r="B803" s="218"/>
      <c r="C803" s="56" t="s">
        <v>80</v>
      </c>
      <c r="D803" s="57">
        <v>0</v>
      </c>
      <c r="E803" s="57">
        <v>0</v>
      </c>
      <c r="F803" s="62">
        <v>0</v>
      </c>
      <c r="G803" s="62">
        <v>0</v>
      </c>
      <c r="H803" s="62">
        <v>0</v>
      </c>
      <c r="I803" s="62">
        <v>0</v>
      </c>
      <c r="J803" s="62">
        <v>0</v>
      </c>
      <c r="K803" s="62">
        <v>0</v>
      </c>
    </row>
    <row r="804" spans="1:11" s="41" customFormat="1" ht="45.75" thickBot="1">
      <c r="A804" s="222"/>
      <c r="B804" s="218"/>
      <c r="C804" s="56" t="s">
        <v>81</v>
      </c>
      <c r="D804" s="57">
        <v>0</v>
      </c>
      <c r="E804" s="57">
        <v>0</v>
      </c>
      <c r="F804" s="62">
        <v>0</v>
      </c>
      <c r="G804" s="62">
        <v>0</v>
      </c>
      <c r="H804" s="62">
        <v>0</v>
      </c>
      <c r="I804" s="62">
        <v>0</v>
      </c>
      <c r="J804" s="62">
        <v>0</v>
      </c>
      <c r="K804" s="62">
        <v>0</v>
      </c>
    </row>
    <row r="805" spans="1:11" s="41" customFormat="1" ht="15">
      <c r="A805" s="220" t="s">
        <v>195</v>
      </c>
      <c r="B805" s="218" t="s">
        <v>86</v>
      </c>
      <c r="C805" s="56" t="s">
        <v>75</v>
      </c>
      <c r="D805" s="57">
        <f>D806+D808+D811+D812</f>
        <v>46185.9</v>
      </c>
      <c r="E805" s="57">
        <f>E806+E808+E811+E812</f>
        <v>46185.9</v>
      </c>
      <c r="F805" s="57">
        <f>F806+F808+F811+F812</f>
        <v>46185.9</v>
      </c>
      <c r="G805" s="57">
        <f>G806+G808+G811+G812</f>
        <v>0</v>
      </c>
      <c r="H805" s="57">
        <f>H806+H808+H811+H812</f>
        <v>0</v>
      </c>
      <c r="I805" s="55">
        <f>G805/D805*100</f>
        <v>0</v>
      </c>
      <c r="J805" s="55">
        <f>G805/E805*100</f>
        <v>0</v>
      </c>
      <c r="K805" s="55">
        <f>G805/F805*100</f>
        <v>0</v>
      </c>
    </row>
    <row r="806" spans="1:11" s="41" customFormat="1" ht="30">
      <c r="A806" s="220"/>
      <c r="B806" s="218"/>
      <c r="C806" s="56" t="s">
        <v>76</v>
      </c>
      <c r="D806" s="57">
        <v>8085.9</v>
      </c>
      <c r="E806" s="57">
        <v>8085.9</v>
      </c>
      <c r="F806" s="57">
        <v>8085.9</v>
      </c>
      <c r="G806" s="57">
        <v>0</v>
      </c>
      <c r="H806" s="57">
        <v>0</v>
      </c>
      <c r="I806" s="62">
        <f>G806/D806*100</f>
        <v>0</v>
      </c>
      <c r="J806" s="62">
        <f>G806/E806*100</f>
        <v>0</v>
      </c>
      <c r="K806" s="62">
        <f>G806/F806*100</f>
        <v>0</v>
      </c>
    </row>
    <row r="807" spans="1:11" s="41" customFormat="1" ht="75">
      <c r="A807" s="220"/>
      <c r="B807" s="218"/>
      <c r="C807" s="71" t="s">
        <v>77</v>
      </c>
      <c r="D807" s="57">
        <f>D806</f>
        <v>8085.9</v>
      </c>
      <c r="E807" s="57">
        <f>E806</f>
        <v>8085.9</v>
      </c>
      <c r="F807" s="57">
        <f>F806</f>
        <v>8085.9</v>
      </c>
      <c r="G807" s="57">
        <f>G806</f>
        <v>0</v>
      </c>
      <c r="H807" s="57">
        <f>H806</f>
        <v>0</v>
      </c>
      <c r="I807" s="62">
        <v>0</v>
      </c>
      <c r="J807" s="62">
        <v>0</v>
      </c>
      <c r="K807" s="62">
        <v>0</v>
      </c>
    </row>
    <row r="808" spans="1:11" s="41" customFormat="1" ht="45">
      <c r="A808" s="220"/>
      <c r="B808" s="218"/>
      <c r="C808" s="56" t="s">
        <v>78</v>
      </c>
      <c r="D808" s="57">
        <v>38100</v>
      </c>
      <c r="E808" s="57">
        <v>38100</v>
      </c>
      <c r="F808" s="57">
        <v>38100</v>
      </c>
      <c r="G808" s="62">
        <v>0</v>
      </c>
      <c r="H808" s="62">
        <v>0</v>
      </c>
      <c r="I808" s="62">
        <v>0</v>
      </c>
      <c r="J808" s="62">
        <v>0</v>
      </c>
      <c r="K808" s="62">
        <v>0</v>
      </c>
    </row>
    <row r="809" spans="1:11" s="41" customFormat="1" ht="63">
      <c r="A809" s="220"/>
      <c r="B809" s="218"/>
      <c r="C809" s="72" t="s">
        <v>196</v>
      </c>
      <c r="D809" s="57">
        <v>0</v>
      </c>
      <c r="E809" s="57">
        <v>0</v>
      </c>
      <c r="F809" s="57"/>
      <c r="G809" s="62"/>
      <c r="H809" s="62"/>
      <c r="I809" s="62"/>
      <c r="J809" s="62"/>
      <c r="K809" s="62"/>
    </row>
    <row r="810" spans="1:11" s="41" customFormat="1" ht="75">
      <c r="A810" s="220"/>
      <c r="B810" s="218"/>
      <c r="C810" s="71" t="s">
        <v>79</v>
      </c>
      <c r="D810" s="57">
        <f>D808</f>
        <v>38100</v>
      </c>
      <c r="E810" s="57">
        <f>E808</f>
        <v>38100</v>
      </c>
      <c r="F810" s="57">
        <f>F808</f>
        <v>38100</v>
      </c>
      <c r="G810" s="57">
        <f>G808</f>
        <v>0</v>
      </c>
      <c r="H810" s="57">
        <f>H808</f>
        <v>0</v>
      </c>
      <c r="I810" s="62">
        <v>0</v>
      </c>
      <c r="J810" s="62">
        <v>0</v>
      </c>
      <c r="K810" s="62">
        <v>0</v>
      </c>
    </row>
    <row r="811" spans="1:11" s="41" customFormat="1" ht="45">
      <c r="A811" s="220"/>
      <c r="B811" s="218"/>
      <c r="C811" s="56" t="s">
        <v>80</v>
      </c>
      <c r="D811" s="57">
        <v>0</v>
      </c>
      <c r="E811" s="57">
        <v>0</v>
      </c>
      <c r="F811" s="62">
        <v>0</v>
      </c>
      <c r="G811" s="62">
        <v>0</v>
      </c>
      <c r="H811" s="62">
        <v>0</v>
      </c>
      <c r="I811" s="62">
        <v>0</v>
      </c>
      <c r="J811" s="62">
        <v>0</v>
      </c>
      <c r="K811" s="62">
        <v>0</v>
      </c>
    </row>
    <row r="812" spans="1:11" s="41" customFormat="1" ht="45.75" thickBot="1">
      <c r="A812" s="222"/>
      <c r="B812" s="218"/>
      <c r="C812" s="56" t="s">
        <v>81</v>
      </c>
      <c r="D812" s="57">
        <v>0</v>
      </c>
      <c r="E812" s="57">
        <v>0</v>
      </c>
      <c r="F812" s="62">
        <v>0</v>
      </c>
      <c r="G812" s="62">
        <v>0</v>
      </c>
      <c r="H812" s="62">
        <v>0</v>
      </c>
      <c r="I812" s="62">
        <v>0</v>
      </c>
      <c r="J812" s="62">
        <v>0</v>
      </c>
      <c r="K812" s="62">
        <v>0</v>
      </c>
    </row>
    <row r="813" spans="1:10" s="41" customFormat="1" ht="15">
      <c r="A813" s="42"/>
      <c r="B813" s="73"/>
      <c r="I813" s="42"/>
      <c r="J813" s="42"/>
    </row>
    <row r="814" spans="1:10" s="41" customFormat="1" ht="15">
      <c r="A814" s="42"/>
      <c r="B814" s="73"/>
      <c r="I814" s="42"/>
      <c r="J814" s="42"/>
    </row>
    <row r="815" spans="1:10" s="41" customFormat="1" ht="15">
      <c r="A815" s="42"/>
      <c r="B815" s="73"/>
      <c r="I815" s="42"/>
      <c r="J815" s="42"/>
    </row>
    <row r="816" spans="1:10" s="41" customFormat="1" ht="15">
      <c r="A816" s="42"/>
      <c r="B816" s="73"/>
      <c r="I816" s="42"/>
      <c r="J816" s="42"/>
    </row>
    <row r="817" spans="1:10" s="41" customFormat="1" ht="15">
      <c r="A817" s="42"/>
      <c r="B817" s="73"/>
      <c r="I817" s="42"/>
      <c r="J817" s="42"/>
    </row>
    <row r="818" spans="1:10" s="41" customFormat="1" ht="15">
      <c r="A818" s="42"/>
      <c r="B818" s="73"/>
      <c r="I818" s="42"/>
      <c r="J818" s="42"/>
    </row>
    <row r="819" spans="1:10" s="41" customFormat="1" ht="15">
      <c r="A819" s="42"/>
      <c r="B819" s="73"/>
      <c r="I819" s="42"/>
      <c r="J819" s="42"/>
    </row>
    <row r="820" spans="1:10" s="41" customFormat="1" ht="15">
      <c r="A820" s="42"/>
      <c r="B820" s="73"/>
      <c r="I820" s="42"/>
      <c r="J820" s="42"/>
    </row>
    <row r="821" spans="1:10" s="41" customFormat="1" ht="15">
      <c r="A821" s="42"/>
      <c r="B821" s="73"/>
      <c r="I821" s="42"/>
      <c r="J821" s="42"/>
    </row>
    <row r="822" spans="1:10" s="41" customFormat="1" ht="15">
      <c r="A822" s="42"/>
      <c r="B822" s="73"/>
      <c r="I822" s="42"/>
      <c r="J822" s="42"/>
    </row>
    <row r="823" spans="1:10" s="41" customFormat="1" ht="15">
      <c r="A823" s="42"/>
      <c r="B823" s="73"/>
      <c r="I823" s="42"/>
      <c r="J823" s="42"/>
    </row>
    <row r="824" spans="1:10" s="41" customFormat="1" ht="15">
      <c r="A824" s="42"/>
      <c r="B824" s="73"/>
      <c r="I824" s="42"/>
      <c r="J824" s="42"/>
    </row>
    <row r="825" spans="1:10" s="41" customFormat="1" ht="15">
      <c r="A825" s="42"/>
      <c r="B825" s="73"/>
      <c r="I825" s="42"/>
      <c r="J825" s="42"/>
    </row>
    <row r="826" spans="1:10" s="41" customFormat="1" ht="15">
      <c r="A826" s="42"/>
      <c r="B826" s="73"/>
      <c r="I826" s="42"/>
      <c r="J826" s="42"/>
    </row>
    <row r="827" spans="1:10" s="41" customFormat="1" ht="15">
      <c r="A827" s="42"/>
      <c r="B827" s="73"/>
      <c r="I827" s="42"/>
      <c r="J827" s="42"/>
    </row>
    <row r="828" spans="1:10" s="41" customFormat="1" ht="15">
      <c r="A828" s="42"/>
      <c r="B828" s="73"/>
      <c r="I828" s="42"/>
      <c r="J828" s="42"/>
    </row>
    <row r="829" spans="1:10" s="41" customFormat="1" ht="15">
      <c r="A829" s="42"/>
      <c r="B829" s="73"/>
      <c r="I829" s="42"/>
      <c r="J829" s="42"/>
    </row>
    <row r="830" spans="1:10" s="41" customFormat="1" ht="15">
      <c r="A830" s="42"/>
      <c r="B830" s="73"/>
      <c r="I830" s="42"/>
      <c r="J830" s="42"/>
    </row>
    <row r="831" spans="1:10" s="41" customFormat="1" ht="15">
      <c r="A831" s="42"/>
      <c r="B831" s="73"/>
      <c r="I831" s="42"/>
      <c r="J831" s="42"/>
    </row>
    <row r="832" spans="1:10" s="41" customFormat="1" ht="15">
      <c r="A832" s="42"/>
      <c r="B832" s="73"/>
      <c r="I832" s="42"/>
      <c r="J832" s="42"/>
    </row>
    <row r="833" spans="1:10" s="41" customFormat="1" ht="15">
      <c r="A833" s="42"/>
      <c r="B833" s="73"/>
      <c r="I833" s="42"/>
      <c r="J833" s="42"/>
    </row>
    <row r="834" spans="1:10" s="41" customFormat="1" ht="15">
      <c r="A834" s="42"/>
      <c r="B834" s="73"/>
      <c r="I834" s="42"/>
      <c r="J834" s="42"/>
    </row>
    <row r="835" spans="1:10" s="41" customFormat="1" ht="15">
      <c r="A835" s="42"/>
      <c r="B835" s="73"/>
      <c r="I835" s="42"/>
      <c r="J835" s="42"/>
    </row>
    <row r="836" spans="1:10" s="41" customFormat="1" ht="15">
      <c r="A836" s="42"/>
      <c r="B836" s="73"/>
      <c r="I836" s="42"/>
      <c r="J836" s="42"/>
    </row>
    <row r="837" spans="1:10" s="41" customFormat="1" ht="15">
      <c r="A837" s="42"/>
      <c r="B837" s="73"/>
      <c r="I837" s="42"/>
      <c r="J837" s="42"/>
    </row>
    <row r="838" spans="1:10" s="41" customFormat="1" ht="15">
      <c r="A838" s="42"/>
      <c r="B838" s="73"/>
      <c r="I838" s="42"/>
      <c r="J838" s="42"/>
    </row>
    <row r="839" spans="1:10" s="41" customFormat="1" ht="15">
      <c r="A839" s="42"/>
      <c r="B839" s="73"/>
      <c r="I839" s="42"/>
      <c r="J839" s="42"/>
    </row>
    <row r="840" spans="1:10" s="41" customFormat="1" ht="15">
      <c r="A840" s="42"/>
      <c r="B840" s="73"/>
      <c r="I840" s="42"/>
      <c r="J840" s="42"/>
    </row>
    <row r="841" spans="1:10" s="41" customFormat="1" ht="15">
      <c r="A841" s="42"/>
      <c r="B841" s="73"/>
      <c r="I841" s="42"/>
      <c r="J841" s="42"/>
    </row>
    <row r="842" spans="1:10" s="41" customFormat="1" ht="15">
      <c r="A842" s="42"/>
      <c r="B842" s="73"/>
      <c r="I842" s="42"/>
      <c r="J842" s="42"/>
    </row>
    <row r="843" spans="1:10" s="41" customFormat="1" ht="15">
      <c r="A843" s="42"/>
      <c r="B843" s="73"/>
      <c r="I843" s="42"/>
      <c r="J843" s="42"/>
    </row>
    <row r="844" spans="1:10" s="41" customFormat="1" ht="15">
      <c r="A844" s="42"/>
      <c r="B844" s="73"/>
      <c r="I844" s="42"/>
      <c r="J844" s="42"/>
    </row>
    <row r="845" spans="1:10" s="41" customFormat="1" ht="15">
      <c r="A845" s="42"/>
      <c r="B845" s="73"/>
      <c r="I845" s="42"/>
      <c r="J845" s="42"/>
    </row>
    <row r="846" spans="1:10" s="41" customFormat="1" ht="15">
      <c r="A846" s="42"/>
      <c r="B846" s="73"/>
      <c r="I846" s="42"/>
      <c r="J846" s="42"/>
    </row>
    <row r="847" spans="1:10" s="41" customFormat="1" ht="15">
      <c r="A847" s="42"/>
      <c r="B847" s="73"/>
      <c r="I847" s="42"/>
      <c r="J847" s="42"/>
    </row>
    <row r="848" spans="1:10" s="41" customFormat="1" ht="15">
      <c r="A848" s="42"/>
      <c r="B848" s="73"/>
      <c r="I848" s="42"/>
      <c r="J848" s="42"/>
    </row>
    <row r="849" spans="1:10" s="41" customFormat="1" ht="15">
      <c r="A849" s="42"/>
      <c r="B849" s="73"/>
      <c r="I849" s="42"/>
      <c r="J849" s="42"/>
    </row>
    <row r="850" spans="1:10" s="41" customFormat="1" ht="15">
      <c r="A850" s="42"/>
      <c r="B850" s="73"/>
      <c r="I850" s="42"/>
      <c r="J850" s="42"/>
    </row>
    <row r="851" spans="1:10" s="41" customFormat="1" ht="15">
      <c r="A851" s="42"/>
      <c r="B851" s="73"/>
      <c r="I851" s="42"/>
      <c r="J851" s="42"/>
    </row>
    <row r="852" spans="1:10" s="41" customFormat="1" ht="15">
      <c r="A852" s="42"/>
      <c r="B852" s="73"/>
      <c r="I852" s="42"/>
      <c r="J852" s="42"/>
    </row>
    <row r="853" spans="1:10" s="41" customFormat="1" ht="15">
      <c r="A853" s="42"/>
      <c r="B853" s="73"/>
      <c r="I853" s="42"/>
      <c r="J853" s="42"/>
    </row>
    <row r="854" spans="1:10" s="41" customFormat="1" ht="15">
      <c r="A854" s="42"/>
      <c r="B854" s="73"/>
      <c r="I854" s="42"/>
      <c r="J854" s="42"/>
    </row>
    <row r="855" spans="1:10" s="41" customFormat="1" ht="15">
      <c r="A855" s="42"/>
      <c r="B855" s="73"/>
      <c r="I855" s="42"/>
      <c r="J855" s="42"/>
    </row>
    <row r="856" spans="1:10" s="41" customFormat="1" ht="15">
      <c r="A856" s="42"/>
      <c r="B856" s="73"/>
      <c r="I856" s="42"/>
      <c r="J856" s="42"/>
    </row>
    <row r="857" spans="1:10" s="41" customFormat="1" ht="15">
      <c r="A857" s="42"/>
      <c r="B857" s="73"/>
      <c r="I857" s="42"/>
      <c r="J857" s="42"/>
    </row>
    <row r="858" spans="1:10" s="41" customFormat="1" ht="15">
      <c r="A858" s="42"/>
      <c r="B858" s="73"/>
      <c r="I858" s="42"/>
      <c r="J858" s="42"/>
    </row>
    <row r="859" spans="1:10" s="41" customFormat="1" ht="15">
      <c r="A859" s="42"/>
      <c r="B859" s="73"/>
      <c r="I859" s="42"/>
      <c r="J859" s="42"/>
    </row>
    <row r="860" spans="1:10" s="41" customFormat="1" ht="15">
      <c r="A860" s="42"/>
      <c r="B860" s="73"/>
      <c r="I860" s="42"/>
      <c r="J860" s="42"/>
    </row>
    <row r="861" spans="1:10" s="41" customFormat="1" ht="15">
      <c r="A861" s="42"/>
      <c r="B861" s="73"/>
      <c r="I861" s="42"/>
      <c r="J861" s="42"/>
    </row>
    <row r="862" spans="1:10" s="41" customFormat="1" ht="15">
      <c r="A862" s="42"/>
      <c r="B862" s="73"/>
      <c r="I862" s="42"/>
      <c r="J862" s="42"/>
    </row>
    <row r="863" spans="1:10" s="41" customFormat="1" ht="15">
      <c r="A863" s="42"/>
      <c r="B863" s="73"/>
      <c r="I863" s="42"/>
      <c r="J863" s="42"/>
    </row>
    <row r="864" spans="1:10" s="41" customFormat="1" ht="15">
      <c r="A864" s="42"/>
      <c r="B864" s="73"/>
      <c r="I864" s="42"/>
      <c r="J864" s="42"/>
    </row>
    <row r="865" spans="1:10" s="41" customFormat="1" ht="15">
      <c r="A865" s="42"/>
      <c r="B865" s="73"/>
      <c r="I865" s="42"/>
      <c r="J865" s="42"/>
    </row>
    <row r="866" spans="1:10" s="41" customFormat="1" ht="15">
      <c r="A866" s="42"/>
      <c r="B866" s="73"/>
      <c r="I866" s="42"/>
      <c r="J866" s="42"/>
    </row>
    <row r="867" spans="1:10" s="41" customFormat="1" ht="15">
      <c r="A867" s="42"/>
      <c r="B867" s="73"/>
      <c r="I867" s="42"/>
      <c r="J867" s="42"/>
    </row>
    <row r="868" spans="1:10" s="41" customFormat="1" ht="15">
      <c r="A868" s="42"/>
      <c r="B868" s="73"/>
      <c r="I868" s="42"/>
      <c r="J868" s="42"/>
    </row>
    <row r="869" spans="1:10" s="41" customFormat="1" ht="15">
      <c r="A869" s="42"/>
      <c r="B869" s="73"/>
      <c r="I869" s="42"/>
      <c r="J869" s="42"/>
    </row>
    <row r="870" spans="1:10" s="41" customFormat="1" ht="15">
      <c r="A870" s="42"/>
      <c r="B870" s="73"/>
      <c r="I870" s="42"/>
      <c r="J870" s="42"/>
    </row>
    <row r="871" spans="1:10" s="41" customFormat="1" ht="15">
      <c r="A871" s="42"/>
      <c r="B871" s="73"/>
      <c r="I871" s="42"/>
      <c r="J871" s="42"/>
    </row>
    <row r="872" spans="1:10" s="41" customFormat="1" ht="15">
      <c r="A872" s="42"/>
      <c r="B872" s="73"/>
      <c r="I872" s="42"/>
      <c r="J872" s="42"/>
    </row>
    <row r="873" spans="1:10" s="41" customFormat="1" ht="15">
      <c r="A873" s="42"/>
      <c r="B873" s="73"/>
      <c r="I873" s="42"/>
      <c r="J873" s="42"/>
    </row>
    <row r="874" spans="1:10" s="41" customFormat="1" ht="15">
      <c r="A874" s="42"/>
      <c r="B874" s="73"/>
      <c r="I874" s="42"/>
      <c r="J874" s="42"/>
    </row>
    <row r="875" spans="1:10" s="41" customFormat="1" ht="15">
      <c r="A875" s="42"/>
      <c r="B875" s="73"/>
      <c r="I875" s="42"/>
      <c r="J875" s="42"/>
    </row>
    <row r="876" spans="1:10" s="41" customFormat="1" ht="15">
      <c r="A876" s="42"/>
      <c r="B876" s="73"/>
      <c r="I876" s="42"/>
      <c r="J876" s="42"/>
    </row>
    <row r="877" spans="1:10" s="41" customFormat="1" ht="15">
      <c r="A877" s="42"/>
      <c r="B877" s="73"/>
      <c r="I877" s="42"/>
      <c r="J877" s="42"/>
    </row>
    <row r="878" spans="1:10" s="41" customFormat="1" ht="15">
      <c r="A878" s="42"/>
      <c r="B878" s="73"/>
      <c r="I878" s="42"/>
      <c r="J878" s="42"/>
    </row>
    <row r="879" spans="1:10" s="41" customFormat="1" ht="15">
      <c r="A879" s="42"/>
      <c r="B879" s="73"/>
      <c r="I879" s="42"/>
      <c r="J879" s="42"/>
    </row>
    <row r="880" spans="1:10" s="41" customFormat="1" ht="15">
      <c r="A880" s="42"/>
      <c r="B880" s="73"/>
      <c r="I880" s="42"/>
      <c r="J880" s="42"/>
    </row>
    <row r="881" spans="1:10" s="41" customFormat="1" ht="15">
      <c r="A881" s="42"/>
      <c r="B881" s="73"/>
      <c r="I881" s="42"/>
      <c r="J881" s="42"/>
    </row>
    <row r="882" spans="1:10" s="41" customFormat="1" ht="15">
      <c r="A882" s="42"/>
      <c r="B882" s="73"/>
      <c r="I882" s="42"/>
      <c r="J882" s="42"/>
    </row>
    <row r="883" spans="1:10" s="41" customFormat="1" ht="15">
      <c r="A883" s="42"/>
      <c r="B883" s="73"/>
      <c r="I883" s="42"/>
      <c r="J883" s="42"/>
    </row>
    <row r="884" spans="1:10" s="41" customFormat="1" ht="15">
      <c r="A884" s="42"/>
      <c r="B884" s="73"/>
      <c r="I884" s="42"/>
      <c r="J884" s="42"/>
    </row>
    <row r="885" spans="1:10" s="41" customFormat="1" ht="15">
      <c r="A885" s="42"/>
      <c r="B885" s="73"/>
      <c r="I885" s="42"/>
      <c r="J885" s="42"/>
    </row>
    <row r="886" spans="1:10" s="41" customFormat="1" ht="15">
      <c r="A886" s="42"/>
      <c r="B886" s="73"/>
      <c r="I886" s="42"/>
      <c r="J886" s="42"/>
    </row>
    <row r="887" spans="1:10" s="41" customFormat="1" ht="15">
      <c r="A887" s="42"/>
      <c r="B887" s="73"/>
      <c r="I887" s="42"/>
      <c r="J887" s="42"/>
    </row>
    <row r="888" spans="1:10" s="41" customFormat="1" ht="15">
      <c r="A888" s="42"/>
      <c r="B888" s="73"/>
      <c r="I888" s="42"/>
      <c r="J888" s="42"/>
    </row>
    <row r="889" spans="1:10" s="41" customFormat="1" ht="15">
      <c r="A889" s="42"/>
      <c r="B889" s="73"/>
      <c r="I889" s="42"/>
      <c r="J889" s="42"/>
    </row>
    <row r="890" spans="1:10" s="41" customFormat="1" ht="15">
      <c r="A890" s="42"/>
      <c r="B890" s="73"/>
      <c r="I890" s="42"/>
      <c r="J890" s="42"/>
    </row>
    <row r="891" spans="1:10" s="41" customFormat="1" ht="15">
      <c r="A891" s="42"/>
      <c r="B891" s="73"/>
      <c r="I891" s="42"/>
      <c r="J891" s="42"/>
    </row>
    <row r="892" spans="1:10" s="41" customFormat="1" ht="15">
      <c r="A892" s="42"/>
      <c r="B892" s="73"/>
      <c r="I892" s="42"/>
      <c r="J892" s="42"/>
    </row>
    <row r="893" spans="1:10" s="41" customFormat="1" ht="15">
      <c r="A893" s="42"/>
      <c r="B893" s="73"/>
      <c r="I893" s="42"/>
      <c r="J893" s="42"/>
    </row>
    <row r="894" spans="1:10" s="41" customFormat="1" ht="15">
      <c r="A894" s="42"/>
      <c r="B894" s="73"/>
      <c r="I894" s="42"/>
      <c r="J894" s="42"/>
    </row>
    <row r="895" spans="1:10" s="41" customFormat="1" ht="15">
      <c r="A895" s="42"/>
      <c r="B895" s="73"/>
      <c r="I895" s="42"/>
      <c r="J895" s="42"/>
    </row>
    <row r="896" spans="1:10" s="41" customFormat="1" ht="15">
      <c r="A896" s="42"/>
      <c r="B896" s="73"/>
      <c r="I896" s="42"/>
      <c r="J896" s="42"/>
    </row>
    <row r="897" spans="1:10" s="41" customFormat="1" ht="15">
      <c r="A897" s="42"/>
      <c r="B897" s="73"/>
      <c r="I897" s="42"/>
      <c r="J897" s="42"/>
    </row>
    <row r="898" spans="1:10" s="41" customFormat="1" ht="15">
      <c r="A898" s="42"/>
      <c r="B898" s="73"/>
      <c r="I898" s="42"/>
      <c r="J898" s="42"/>
    </row>
    <row r="899" spans="1:10" s="41" customFormat="1" ht="15">
      <c r="A899" s="42"/>
      <c r="B899" s="73"/>
      <c r="I899" s="42"/>
      <c r="J899" s="42"/>
    </row>
    <row r="900" spans="1:10" s="41" customFormat="1" ht="15">
      <c r="A900" s="42"/>
      <c r="B900" s="73"/>
      <c r="I900" s="42"/>
      <c r="J900" s="42"/>
    </row>
    <row r="901" spans="1:10" s="41" customFormat="1" ht="15">
      <c r="A901" s="42"/>
      <c r="B901" s="73"/>
      <c r="I901" s="42"/>
      <c r="J901" s="42"/>
    </row>
    <row r="902" spans="1:10" s="41" customFormat="1" ht="15">
      <c r="A902" s="42"/>
      <c r="B902" s="73"/>
      <c r="I902" s="42"/>
      <c r="J902" s="42"/>
    </row>
    <row r="903" spans="1:10" s="41" customFormat="1" ht="15">
      <c r="A903" s="42"/>
      <c r="B903" s="73"/>
      <c r="I903" s="42"/>
      <c r="J903" s="42"/>
    </row>
    <row r="904" spans="1:10" s="41" customFormat="1" ht="15">
      <c r="A904" s="42"/>
      <c r="B904" s="73"/>
      <c r="I904" s="42"/>
      <c r="J904" s="42"/>
    </row>
    <row r="905" spans="1:10" s="41" customFormat="1" ht="15">
      <c r="A905" s="42"/>
      <c r="B905" s="73"/>
      <c r="I905" s="42"/>
      <c r="J905" s="42"/>
    </row>
    <row r="906" spans="1:10" s="41" customFormat="1" ht="15">
      <c r="A906" s="42"/>
      <c r="B906" s="73"/>
      <c r="I906" s="42"/>
      <c r="J906" s="42"/>
    </row>
    <row r="907" spans="1:10" s="41" customFormat="1" ht="15">
      <c r="A907" s="42"/>
      <c r="B907" s="73"/>
      <c r="I907" s="42"/>
      <c r="J907" s="42"/>
    </row>
    <row r="908" spans="1:10" s="41" customFormat="1" ht="15">
      <c r="A908" s="42"/>
      <c r="B908" s="73"/>
      <c r="I908" s="42"/>
      <c r="J908" s="42"/>
    </row>
    <row r="909" spans="1:10" s="41" customFormat="1" ht="15">
      <c r="A909" s="42"/>
      <c r="B909" s="73"/>
      <c r="I909" s="42"/>
      <c r="J909" s="42"/>
    </row>
    <row r="910" spans="1:10" s="41" customFormat="1" ht="15">
      <c r="A910" s="42"/>
      <c r="B910" s="73"/>
      <c r="I910" s="42"/>
      <c r="J910" s="42"/>
    </row>
    <row r="911" spans="1:10" s="41" customFormat="1" ht="15">
      <c r="A911" s="42"/>
      <c r="B911" s="73"/>
      <c r="I911" s="42"/>
      <c r="J911" s="42"/>
    </row>
    <row r="912" spans="1:10" s="41" customFormat="1" ht="15">
      <c r="A912" s="42"/>
      <c r="B912" s="73"/>
      <c r="I912" s="42"/>
      <c r="J912" s="42"/>
    </row>
    <row r="913" spans="1:10" s="41" customFormat="1" ht="15">
      <c r="A913" s="42"/>
      <c r="B913" s="73"/>
      <c r="I913" s="42"/>
      <c r="J913" s="42"/>
    </row>
    <row r="914" spans="1:10" s="41" customFormat="1" ht="15">
      <c r="A914" s="42"/>
      <c r="B914" s="73"/>
      <c r="I914" s="42"/>
      <c r="J914" s="42"/>
    </row>
    <row r="915" spans="1:10" s="41" customFormat="1" ht="15">
      <c r="A915" s="42"/>
      <c r="B915" s="73"/>
      <c r="I915" s="42"/>
      <c r="J915" s="42"/>
    </row>
    <row r="916" spans="1:10" s="41" customFormat="1" ht="15">
      <c r="A916" s="42"/>
      <c r="B916" s="73"/>
      <c r="I916" s="42"/>
      <c r="J916" s="42"/>
    </row>
    <row r="917" spans="1:10" s="41" customFormat="1" ht="15">
      <c r="A917" s="42"/>
      <c r="B917" s="73"/>
      <c r="I917" s="42"/>
      <c r="J917" s="42"/>
    </row>
    <row r="918" spans="1:10" s="41" customFormat="1" ht="15">
      <c r="A918" s="42"/>
      <c r="B918" s="73"/>
      <c r="I918" s="42"/>
      <c r="J918" s="42"/>
    </row>
    <row r="919" spans="1:10" s="41" customFormat="1" ht="15">
      <c r="A919" s="42"/>
      <c r="B919" s="73"/>
      <c r="I919" s="42"/>
      <c r="J919" s="42"/>
    </row>
    <row r="920" spans="1:10" s="41" customFormat="1" ht="15">
      <c r="A920" s="42"/>
      <c r="B920" s="73"/>
      <c r="I920" s="42"/>
      <c r="J920" s="42"/>
    </row>
    <row r="921" spans="1:10" s="41" customFormat="1" ht="15">
      <c r="A921" s="42"/>
      <c r="B921" s="73"/>
      <c r="I921" s="42"/>
      <c r="J921" s="42"/>
    </row>
    <row r="922" spans="1:10" s="41" customFormat="1" ht="15">
      <c r="A922" s="42"/>
      <c r="B922" s="73"/>
      <c r="I922" s="42"/>
      <c r="J922" s="42"/>
    </row>
    <row r="923" spans="1:10" s="41" customFormat="1" ht="15">
      <c r="A923" s="42"/>
      <c r="B923" s="73"/>
      <c r="I923" s="42"/>
      <c r="J923" s="42"/>
    </row>
    <row r="924" spans="1:10" s="41" customFormat="1" ht="15">
      <c r="A924" s="42"/>
      <c r="B924" s="73"/>
      <c r="I924" s="42"/>
      <c r="J924" s="42"/>
    </row>
    <row r="925" spans="1:10" s="41" customFormat="1" ht="15">
      <c r="A925" s="42"/>
      <c r="B925" s="73"/>
      <c r="I925" s="42"/>
      <c r="J925" s="42"/>
    </row>
    <row r="926" spans="1:10" s="41" customFormat="1" ht="15">
      <c r="A926" s="42"/>
      <c r="B926" s="73"/>
      <c r="I926" s="42"/>
      <c r="J926" s="42"/>
    </row>
    <row r="927" spans="1:10" s="41" customFormat="1" ht="15">
      <c r="A927" s="42"/>
      <c r="B927" s="73"/>
      <c r="I927" s="42"/>
      <c r="J927" s="42"/>
    </row>
    <row r="928" spans="1:10" s="41" customFormat="1" ht="15">
      <c r="A928" s="42"/>
      <c r="B928" s="73"/>
      <c r="I928" s="42"/>
      <c r="J928" s="42"/>
    </row>
    <row r="929" spans="1:10" s="41" customFormat="1" ht="15">
      <c r="A929" s="42"/>
      <c r="B929" s="73"/>
      <c r="I929" s="42"/>
      <c r="J929" s="42"/>
    </row>
    <row r="930" spans="1:10" s="41" customFormat="1" ht="15">
      <c r="A930" s="42"/>
      <c r="B930" s="73"/>
      <c r="I930" s="42"/>
      <c r="J930" s="42"/>
    </row>
    <row r="931" spans="1:10" s="41" customFormat="1" ht="15">
      <c r="A931" s="42"/>
      <c r="B931" s="73"/>
      <c r="I931" s="42"/>
      <c r="J931" s="42"/>
    </row>
    <row r="932" spans="1:10" s="41" customFormat="1" ht="15">
      <c r="A932" s="42"/>
      <c r="B932" s="73"/>
      <c r="I932" s="42"/>
      <c r="J932" s="42"/>
    </row>
    <row r="933" spans="1:10" s="41" customFormat="1" ht="15">
      <c r="A933" s="42"/>
      <c r="B933" s="73"/>
      <c r="I933" s="42"/>
      <c r="J933" s="42"/>
    </row>
    <row r="934" spans="1:10" s="41" customFormat="1" ht="15">
      <c r="A934" s="42"/>
      <c r="B934" s="73"/>
      <c r="I934" s="42"/>
      <c r="J934" s="42"/>
    </row>
    <row r="935" spans="1:10" s="41" customFormat="1" ht="15">
      <c r="A935" s="42"/>
      <c r="B935" s="73"/>
      <c r="I935" s="42"/>
      <c r="J935" s="42"/>
    </row>
    <row r="936" spans="1:10" s="41" customFormat="1" ht="15">
      <c r="A936" s="42"/>
      <c r="B936" s="73"/>
      <c r="I936" s="42"/>
      <c r="J936" s="42"/>
    </row>
    <row r="937" spans="1:10" s="41" customFormat="1" ht="15">
      <c r="A937" s="42"/>
      <c r="B937" s="73"/>
      <c r="I937" s="42"/>
      <c r="J937" s="42"/>
    </row>
    <row r="938" spans="1:10" s="41" customFormat="1" ht="15">
      <c r="A938" s="42"/>
      <c r="B938" s="73"/>
      <c r="I938" s="42"/>
      <c r="J938" s="42"/>
    </row>
    <row r="939" spans="1:10" s="41" customFormat="1" ht="15">
      <c r="A939" s="42"/>
      <c r="B939" s="73"/>
      <c r="I939" s="42"/>
      <c r="J939" s="42"/>
    </row>
    <row r="940" spans="1:10" s="41" customFormat="1" ht="15">
      <c r="A940" s="42"/>
      <c r="B940" s="73"/>
      <c r="I940" s="42"/>
      <c r="J940" s="42"/>
    </row>
    <row r="941" spans="1:10" s="41" customFormat="1" ht="15">
      <c r="A941" s="42"/>
      <c r="B941" s="73"/>
      <c r="I941" s="42"/>
      <c r="J941" s="42"/>
    </row>
    <row r="942" spans="1:10" s="41" customFormat="1" ht="15">
      <c r="A942" s="42"/>
      <c r="B942" s="73"/>
      <c r="I942" s="42"/>
      <c r="J942" s="42"/>
    </row>
    <row r="943" spans="1:10" s="41" customFormat="1" ht="15">
      <c r="A943" s="42"/>
      <c r="B943" s="73"/>
      <c r="I943" s="42"/>
      <c r="J943" s="42"/>
    </row>
    <row r="944" spans="1:10" s="41" customFormat="1" ht="15">
      <c r="A944" s="42"/>
      <c r="B944" s="73"/>
      <c r="I944" s="42"/>
      <c r="J944" s="42"/>
    </row>
    <row r="945" spans="1:10" s="41" customFormat="1" ht="15">
      <c r="A945" s="42"/>
      <c r="B945" s="73"/>
      <c r="I945" s="42"/>
      <c r="J945" s="42"/>
    </row>
    <row r="946" spans="1:10" s="41" customFormat="1" ht="15">
      <c r="A946" s="42"/>
      <c r="B946" s="73"/>
      <c r="I946" s="42"/>
      <c r="J946" s="42"/>
    </row>
    <row r="947" spans="1:10" s="41" customFormat="1" ht="15">
      <c r="A947" s="42"/>
      <c r="B947" s="73"/>
      <c r="I947" s="42"/>
      <c r="J947" s="42"/>
    </row>
    <row r="948" spans="1:10" s="41" customFormat="1" ht="15">
      <c r="A948" s="42"/>
      <c r="B948" s="73"/>
      <c r="I948" s="42"/>
      <c r="J948" s="42"/>
    </row>
    <row r="949" spans="1:10" s="41" customFormat="1" ht="15">
      <c r="A949" s="42"/>
      <c r="B949" s="73"/>
      <c r="I949" s="42"/>
      <c r="J949" s="42"/>
    </row>
    <row r="950" spans="1:10" s="41" customFormat="1" ht="15">
      <c r="A950" s="42"/>
      <c r="B950" s="73"/>
      <c r="I950" s="42"/>
      <c r="J950" s="42"/>
    </row>
    <row r="951" spans="1:10" s="41" customFormat="1" ht="15">
      <c r="A951" s="42"/>
      <c r="B951" s="73"/>
      <c r="I951" s="42"/>
      <c r="J951" s="42"/>
    </row>
    <row r="952" spans="1:10" s="41" customFormat="1" ht="15">
      <c r="A952" s="42"/>
      <c r="B952" s="73"/>
      <c r="I952" s="42"/>
      <c r="J952" s="42"/>
    </row>
    <row r="953" spans="1:10" s="41" customFormat="1" ht="15">
      <c r="A953" s="42"/>
      <c r="B953" s="73"/>
      <c r="I953" s="42"/>
      <c r="J953" s="42"/>
    </row>
    <row r="954" spans="1:10" s="41" customFormat="1" ht="15">
      <c r="A954" s="42"/>
      <c r="B954" s="73"/>
      <c r="I954" s="42"/>
      <c r="J954" s="42"/>
    </row>
    <row r="955" spans="1:10" s="41" customFormat="1" ht="15">
      <c r="A955" s="42"/>
      <c r="B955" s="73"/>
      <c r="I955" s="42"/>
      <c r="J955" s="42"/>
    </row>
    <row r="956" spans="1:10" s="41" customFormat="1" ht="15">
      <c r="A956" s="42"/>
      <c r="B956" s="73"/>
      <c r="I956" s="42"/>
      <c r="J956" s="42"/>
    </row>
    <row r="957" spans="1:10" s="41" customFormat="1" ht="15">
      <c r="A957" s="42"/>
      <c r="B957" s="73"/>
      <c r="I957" s="42"/>
      <c r="J957" s="42"/>
    </row>
    <row r="958" spans="1:10" s="41" customFormat="1" ht="15">
      <c r="A958" s="42"/>
      <c r="B958" s="73"/>
      <c r="I958" s="42"/>
      <c r="J958" s="42"/>
    </row>
    <row r="959" spans="1:10" s="41" customFormat="1" ht="15">
      <c r="A959" s="42"/>
      <c r="B959" s="73"/>
      <c r="I959" s="42"/>
      <c r="J959" s="42"/>
    </row>
    <row r="960" spans="1:10" s="41" customFormat="1" ht="15">
      <c r="A960" s="42"/>
      <c r="B960" s="73"/>
      <c r="I960" s="42"/>
      <c r="J960" s="42"/>
    </row>
    <row r="961" spans="1:10" s="41" customFormat="1" ht="15">
      <c r="A961" s="42"/>
      <c r="B961" s="73"/>
      <c r="I961" s="42"/>
      <c r="J961" s="42"/>
    </row>
    <row r="962" spans="1:10" s="41" customFormat="1" ht="15">
      <c r="A962" s="42"/>
      <c r="B962" s="73"/>
      <c r="I962" s="42"/>
      <c r="J962" s="42"/>
    </row>
    <row r="963" spans="1:10" s="41" customFormat="1" ht="15">
      <c r="A963" s="42"/>
      <c r="B963" s="73"/>
      <c r="I963" s="42"/>
      <c r="J963" s="42"/>
    </row>
    <row r="964" spans="1:10" s="41" customFormat="1" ht="15">
      <c r="A964" s="42"/>
      <c r="B964" s="73"/>
      <c r="I964" s="42"/>
      <c r="J964" s="42"/>
    </row>
    <row r="965" spans="1:10" s="41" customFormat="1" ht="15">
      <c r="A965" s="42"/>
      <c r="B965" s="73"/>
      <c r="I965" s="42"/>
      <c r="J965" s="42"/>
    </row>
    <row r="966" spans="1:10" s="41" customFormat="1" ht="15">
      <c r="A966" s="42"/>
      <c r="B966" s="73"/>
      <c r="I966" s="42"/>
      <c r="J966" s="42"/>
    </row>
    <row r="967" spans="1:10" s="41" customFormat="1" ht="15">
      <c r="A967" s="42"/>
      <c r="B967" s="73"/>
      <c r="I967" s="42"/>
      <c r="J967" s="42"/>
    </row>
    <row r="968" spans="1:10" s="41" customFormat="1" ht="15">
      <c r="A968" s="42"/>
      <c r="B968" s="73"/>
      <c r="I968" s="42"/>
      <c r="J968" s="42"/>
    </row>
    <row r="969" spans="1:10" s="41" customFormat="1" ht="15">
      <c r="A969" s="42"/>
      <c r="B969" s="73"/>
      <c r="I969" s="42"/>
      <c r="J969" s="42"/>
    </row>
    <row r="970" spans="1:10" s="41" customFormat="1" ht="15">
      <c r="A970" s="42"/>
      <c r="B970" s="73"/>
      <c r="I970" s="42"/>
      <c r="J970" s="42"/>
    </row>
    <row r="971" spans="1:10" s="41" customFormat="1" ht="15">
      <c r="A971" s="42"/>
      <c r="B971" s="73"/>
      <c r="I971" s="42"/>
      <c r="J971" s="42"/>
    </row>
    <row r="972" spans="1:10" s="41" customFormat="1" ht="15">
      <c r="A972" s="42"/>
      <c r="B972" s="73"/>
      <c r="I972" s="42"/>
      <c r="J972" s="42"/>
    </row>
    <row r="973" spans="1:10" s="41" customFormat="1" ht="15">
      <c r="A973" s="42"/>
      <c r="B973" s="73"/>
      <c r="I973" s="42"/>
      <c r="J973" s="42"/>
    </row>
    <row r="974" spans="1:10" s="41" customFormat="1" ht="15">
      <c r="A974" s="42"/>
      <c r="B974" s="73"/>
      <c r="I974" s="42"/>
      <c r="J974" s="42"/>
    </row>
    <row r="975" spans="1:10" s="41" customFormat="1" ht="15">
      <c r="A975" s="42"/>
      <c r="B975" s="73"/>
      <c r="I975" s="42"/>
      <c r="J975" s="42"/>
    </row>
    <row r="976" spans="1:10" s="41" customFormat="1" ht="15">
      <c r="A976" s="42"/>
      <c r="B976" s="73"/>
      <c r="I976" s="42"/>
      <c r="J976" s="42"/>
    </row>
    <row r="977" spans="1:10" s="41" customFormat="1" ht="15">
      <c r="A977" s="42"/>
      <c r="B977" s="73"/>
      <c r="I977" s="42"/>
      <c r="J977" s="42"/>
    </row>
    <row r="978" spans="1:10" s="41" customFormat="1" ht="15">
      <c r="A978" s="42"/>
      <c r="B978" s="73"/>
      <c r="I978" s="42"/>
      <c r="J978" s="42"/>
    </row>
    <row r="979" spans="1:10" s="41" customFormat="1" ht="15">
      <c r="A979" s="42"/>
      <c r="B979" s="73"/>
      <c r="I979" s="42"/>
      <c r="J979" s="42"/>
    </row>
    <row r="980" spans="1:10" s="41" customFormat="1" ht="15">
      <c r="A980" s="42"/>
      <c r="B980" s="73"/>
      <c r="I980" s="42"/>
      <c r="J980" s="42"/>
    </row>
    <row r="981" spans="1:10" s="41" customFormat="1" ht="15">
      <c r="A981" s="42"/>
      <c r="B981" s="73"/>
      <c r="I981" s="42"/>
      <c r="J981" s="42"/>
    </row>
    <row r="982" spans="1:10" s="41" customFormat="1" ht="15">
      <c r="A982" s="42"/>
      <c r="B982" s="73"/>
      <c r="I982" s="42"/>
      <c r="J982" s="42"/>
    </row>
    <row r="983" spans="1:10" s="41" customFormat="1" ht="15">
      <c r="A983" s="42"/>
      <c r="B983" s="73"/>
      <c r="I983" s="42"/>
      <c r="J983" s="42"/>
    </row>
    <row r="984" spans="1:10" s="41" customFormat="1" ht="15">
      <c r="A984" s="42"/>
      <c r="B984" s="73"/>
      <c r="I984" s="42"/>
      <c r="J984" s="42"/>
    </row>
    <row r="985" spans="1:10" s="41" customFormat="1" ht="15">
      <c r="A985" s="42"/>
      <c r="B985" s="73"/>
      <c r="I985" s="42"/>
      <c r="J985" s="42"/>
    </row>
    <row r="986" spans="1:10" s="41" customFormat="1" ht="15">
      <c r="A986" s="42"/>
      <c r="B986" s="73"/>
      <c r="I986" s="42"/>
      <c r="J986" s="42"/>
    </row>
    <row r="987" spans="1:10" s="41" customFormat="1" ht="15">
      <c r="A987" s="42"/>
      <c r="B987" s="73"/>
      <c r="I987" s="42"/>
      <c r="J987" s="42"/>
    </row>
    <row r="988" spans="1:10" s="41" customFormat="1" ht="15">
      <c r="A988" s="42"/>
      <c r="B988" s="73"/>
      <c r="I988" s="42"/>
      <c r="J988" s="42"/>
    </row>
    <row r="989" spans="1:10" s="41" customFormat="1" ht="15">
      <c r="A989" s="42"/>
      <c r="B989" s="73"/>
      <c r="I989" s="42"/>
      <c r="J989" s="42"/>
    </row>
    <row r="990" spans="1:10" s="41" customFormat="1" ht="15">
      <c r="A990" s="42"/>
      <c r="B990" s="73"/>
      <c r="I990" s="42"/>
      <c r="J990" s="42"/>
    </row>
    <row r="991" spans="1:10" s="41" customFormat="1" ht="15">
      <c r="A991" s="42"/>
      <c r="B991" s="73"/>
      <c r="I991" s="42"/>
      <c r="J991" s="42"/>
    </row>
    <row r="992" spans="1:10" s="41" customFormat="1" ht="15">
      <c r="A992" s="42"/>
      <c r="B992" s="73"/>
      <c r="I992" s="42"/>
      <c r="J992" s="42"/>
    </row>
    <row r="993" spans="1:10" s="41" customFormat="1" ht="15">
      <c r="A993" s="42"/>
      <c r="B993" s="73"/>
      <c r="I993" s="42"/>
      <c r="J993" s="42"/>
    </row>
    <row r="994" spans="1:10" s="41" customFormat="1" ht="15">
      <c r="A994" s="42"/>
      <c r="B994" s="73"/>
      <c r="I994" s="42"/>
      <c r="J994" s="42"/>
    </row>
    <row r="995" spans="1:10" s="41" customFormat="1" ht="15">
      <c r="A995" s="42"/>
      <c r="B995" s="73"/>
      <c r="I995" s="42"/>
      <c r="J995" s="42"/>
    </row>
    <row r="996" spans="1:10" s="41" customFormat="1" ht="15">
      <c r="A996" s="42"/>
      <c r="B996" s="73"/>
      <c r="I996" s="42"/>
      <c r="J996" s="42"/>
    </row>
    <row r="997" spans="1:10" s="41" customFormat="1" ht="15">
      <c r="A997" s="42"/>
      <c r="B997" s="73"/>
      <c r="I997" s="42"/>
      <c r="J997" s="42"/>
    </row>
    <row r="998" spans="1:10" s="41" customFormat="1" ht="15">
      <c r="A998" s="42"/>
      <c r="B998" s="73"/>
      <c r="I998" s="42"/>
      <c r="J998" s="42"/>
    </row>
    <row r="999" spans="1:10" s="41" customFormat="1" ht="15">
      <c r="A999" s="42"/>
      <c r="B999" s="73"/>
      <c r="I999" s="42"/>
      <c r="J999" s="42"/>
    </row>
    <row r="1000" spans="1:10" s="41" customFormat="1" ht="15">
      <c r="A1000" s="42"/>
      <c r="B1000" s="73"/>
      <c r="I1000" s="42"/>
      <c r="J1000" s="42"/>
    </row>
    <row r="1001" spans="1:10" s="41" customFormat="1" ht="15">
      <c r="A1001" s="42"/>
      <c r="B1001" s="73"/>
      <c r="I1001" s="42"/>
      <c r="J1001" s="42"/>
    </row>
    <row r="1002" spans="1:10" s="41" customFormat="1" ht="15">
      <c r="A1002" s="42"/>
      <c r="B1002" s="73"/>
      <c r="I1002" s="42"/>
      <c r="J1002" s="42"/>
    </row>
    <row r="1003" spans="1:10" s="41" customFormat="1" ht="15">
      <c r="A1003" s="42"/>
      <c r="B1003" s="73"/>
      <c r="I1003" s="42"/>
      <c r="J1003" s="42"/>
    </row>
    <row r="1004" spans="1:10" s="41" customFormat="1" ht="15">
      <c r="A1004" s="42"/>
      <c r="B1004" s="73"/>
      <c r="I1004" s="42"/>
      <c r="J1004" s="42"/>
    </row>
    <row r="1005" spans="1:10" s="41" customFormat="1" ht="15">
      <c r="A1005" s="42"/>
      <c r="B1005" s="73"/>
      <c r="I1005" s="42"/>
      <c r="J1005" s="42"/>
    </row>
    <row r="1006" spans="1:10" s="41" customFormat="1" ht="15">
      <c r="A1006" s="42"/>
      <c r="B1006" s="73"/>
      <c r="I1006" s="42"/>
      <c r="J1006" s="42"/>
    </row>
    <row r="1007" spans="1:10" s="41" customFormat="1" ht="15">
      <c r="A1007" s="42"/>
      <c r="B1007" s="73"/>
      <c r="I1007" s="42"/>
      <c r="J1007" s="42"/>
    </row>
    <row r="1008" spans="1:10" s="41" customFormat="1" ht="15">
      <c r="A1008" s="42"/>
      <c r="B1008" s="73"/>
      <c r="I1008" s="42"/>
      <c r="J1008" s="42"/>
    </row>
    <row r="1009" spans="1:10" s="41" customFormat="1" ht="15">
      <c r="A1009" s="42"/>
      <c r="B1009" s="73"/>
      <c r="I1009" s="42"/>
      <c r="J1009" s="42"/>
    </row>
    <row r="1010" spans="1:10" s="41" customFormat="1" ht="15">
      <c r="A1010" s="42"/>
      <c r="B1010" s="73"/>
      <c r="I1010" s="42"/>
      <c r="J1010" s="42"/>
    </row>
    <row r="1011" spans="1:10" s="41" customFormat="1" ht="15">
      <c r="A1011" s="42"/>
      <c r="B1011" s="73"/>
      <c r="I1011" s="42"/>
      <c r="J1011" s="42"/>
    </row>
    <row r="1012" spans="1:10" s="41" customFormat="1" ht="15">
      <c r="A1012" s="42"/>
      <c r="B1012" s="73"/>
      <c r="I1012" s="42"/>
      <c r="J1012" s="42"/>
    </row>
    <row r="1013" spans="1:10" s="41" customFormat="1" ht="15">
      <c r="A1013" s="42"/>
      <c r="B1013" s="73"/>
      <c r="I1013" s="42"/>
      <c r="J1013" s="42"/>
    </row>
    <row r="1014" spans="1:10" s="41" customFormat="1" ht="15">
      <c r="A1014" s="42"/>
      <c r="B1014" s="73"/>
      <c r="I1014" s="42"/>
      <c r="J1014" s="42"/>
    </row>
    <row r="1015" spans="1:10" s="41" customFormat="1" ht="15">
      <c r="A1015" s="42"/>
      <c r="B1015" s="73"/>
      <c r="I1015" s="42"/>
      <c r="J1015" s="42"/>
    </row>
    <row r="1016" spans="1:10" s="41" customFormat="1" ht="15">
      <c r="A1016" s="42"/>
      <c r="B1016" s="73"/>
      <c r="I1016" s="42"/>
      <c r="J1016" s="42"/>
    </row>
    <row r="1017" spans="1:10" s="41" customFormat="1" ht="15">
      <c r="A1017" s="42"/>
      <c r="B1017" s="73"/>
      <c r="I1017" s="42"/>
      <c r="J1017" s="42"/>
    </row>
    <row r="1018" spans="1:10" s="41" customFormat="1" ht="15">
      <c r="A1018" s="42"/>
      <c r="B1018" s="73"/>
      <c r="I1018" s="42"/>
      <c r="J1018" s="42"/>
    </row>
    <row r="1019" spans="1:10" s="41" customFormat="1" ht="15">
      <c r="A1019" s="42"/>
      <c r="B1019" s="73"/>
      <c r="I1019" s="42"/>
      <c r="J1019" s="42"/>
    </row>
    <row r="1020" spans="1:10" s="41" customFormat="1" ht="15">
      <c r="A1020" s="42"/>
      <c r="B1020" s="73"/>
      <c r="I1020" s="42"/>
      <c r="J1020" s="42"/>
    </row>
    <row r="1021" spans="1:10" s="41" customFormat="1" ht="15">
      <c r="A1021" s="42"/>
      <c r="B1021" s="73"/>
      <c r="I1021" s="42"/>
      <c r="J1021" s="42"/>
    </row>
    <row r="1022" spans="1:10" s="41" customFormat="1" ht="15">
      <c r="A1022" s="42"/>
      <c r="B1022" s="73"/>
      <c r="I1022" s="42"/>
      <c r="J1022" s="42"/>
    </row>
    <row r="1023" spans="1:10" s="41" customFormat="1" ht="15">
      <c r="A1023" s="42"/>
      <c r="B1023" s="73"/>
      <c r="I1023" s="42"/>
      <c r="J1023" s="42"/>
    </row>
    <row r="1024" spans="1:10" s="41" customFormat="1" ht="15">
      <c r="A1024" s="42"/>
      <c r="B1024" s="73"/>
      <c r="I1024" s="42"/>
      <c r="J1024" s="42"/>
    </row>
    <row r="1025" spans="1:10" s="41" customFormat="1" ht="15">
      <c r="A1025" s="42"/>
      <c r="B1025" s="73"/>
      <c r="I1025" s="42"/>
      <c r="J1025" s="42"/>
    </row>
    <row r="1026" spans="1:10" s="41" customFormat="1" ht="15">
      <c r="A1026" s="42"/>
      <c r="B1026" s="73"/>
      <c r="I1026" s="42"/>
      <c r="J1026" s="42"/>
    </row>
    <row r="1027" spans="1:10" s="41" customFormat="1" ht="15">
      <c r="A1027" s="42"/>
      <c r="B1027" s="73"/>
      <c r="I1027" s="42"/>
      <c r="J1027" s="42"/>
    </row>
    <row r="1028" spans="1:10" s="41" customFormat="1" ht="15">
      <c r="A1028" s="42"/>
      <c r="B1028" s="73"/>
      <c r="I1028" s="42"/>
      <c r="J1028" s="42"/>
    </row>
    <row r="1029" spans="1:10" s="41" customFormat="1" ht="15">
      <c r="A1029" s="42"/>
      <c r="B1029" s="73"/>
      <c r="I1029" s="42"/>
      <c r="J1029" s="42"/>
    </row>
    <row r="1030" spans="1:10" s="41" customFormat="1" ht="15">
      <c r="A1030" s="42"/>
      <c r="B1030" s="73"/>
      <c r="I1030" s="42"/>
      <c r="J1030" s="42"/>
    </row>
    <row r="1031" spans="1:10" s="41" customFormat="1" ht="15">
      <c r="A1031" s="42"/>
      <c r="B1031" s="73"/>
      <c r="I1031" s="42"/>
      <c r="J1031" s="42"/>
    </row>
    <row r="1032" spans="1:10" s="41" customFormat="1" ht="15">
      <c r="A1032" s="42"/>
      <c r="B1032" s="73"/>
      <c r="I1032" s="42"/>
      <c r="J1032" s="42"/>
    </row>
    <row r="1033" spans="1:10" s="41" customFormat="1" ht="15">
      <c r="A1033" s="42"/>
      <c r="B1033" s="73"/>
      <c r="I1033" s="42"/>
      <c r="J1033" s="42"/>
    </row>
    <row r="1034" spans="1:10" s="41" customFormat="1" ht="15">
      <c r="A1034" s="42"/>
      <c r="B1034" s="73"/>
      <c r="I1034" s="42"/>
      <c r="J1034" s="42"/>
    </row>
    <row r="1035" spans="1:10" s="41" customFormat="1" ht="15">
      <c r="A1035" s="42"/>
      <c r="B1035" s="73"/>
      <c r="I1035" s="42"/>
      <c r="J1035" s="42"/>
    </row>
    <row r="1036" spans="1:10" s="41" customFormat="1" ht="15">
      <c r="A1036" s="42"/>
      <c r="B1036" s="73"/>
      <c r="I1036" s="42"/>
      <c r="J1036" s="42"/>
    </row>
    <row r="1037" spans="1:10" s="41" customFormat="1" ht="15">
      <c r="A1037" s="42"/>
      <c r="B1037" s="73"/>
      <c r="I1037" s="42"/>
      <c r="J1037" s="42"/>
    </row>
    <row r="1038" spans="1:10" s="41" customFormat="1" ht="15">
      <c r="A1038" s="42"/>
      <c r="B1038" s="73"/>
      <c r="I1038" s="42"/>
      <c r="J1038" s="42"/>
    </row>
    <row r="1039" spans="1:10" s="41" customFormat="1" ht="15">
      <c r="A1039" s="42"/>
      <c r="B1039" s="73"/>
      <c r="I1039" s="42"/>
      <c r="J1039" s="42"/>
    </row>
    <row r="1040" spans="1:10" s="41" customFormat="1" ht="15">
      <c r="A1040" s="42"/>
      <c r="B1040" s="73"/>
      <c r="I1040" s="42"/>
      <c r="J1040" s="42"/>
    </row>
    <row r="1041" spans="1:10" s="41" customFormat="1" ht="15">
      <c r="A1041" s="42"/>
      <c r="B1041" s="73"/>
      <c r="I1041" s="42"/>
      <c r="J1041" s="42"/>
    </row>
    <row r="1042" spans="1:10" s="41" customFormat="1" ht="15">
      <c r="A1042" s="42"/>
      <c r="B1042" s="73"/>
      <c r="I1042" s="42"/>
      <c r="J1042" s="42"/>
    </row>
    <row r="1043" spans="1:10" s="41" customFormat="1" ht="15">
      <c r="A1043" s="42"/>
      <c r="B1043" s="73"/>
      <c r="I1043" s="42"/>
      <c r="J1043" s="42"/>
    </row>
    <row r="1044" spans="1:10" s="41" customFormat="1" ht="15">
      <c r="A1044" s="42"/>
      <c r="B1044" s="73"/>
      <c r="I1044" s="42"/>
      <c r="J1044" s="42"/>
    </row>
    <row r="1045" spans="1:10" s="41" customFormat="1" ht="15">
      <c r="A1045" s="42"/>
      <c r="B1045" s="73"/>
      <c r="I1045" s="42"/>
      <c r="J1045" s="42"/>
    </row>
    <row r="1046" spans="1:10" s="41" customFormat="1" ht="15">
      <c r="A1046" s="42"/>
      <c r="B1046" s="73"/>
      <c r="I1046" s="42"/>
      <c r="J1046" s="42"/>
    </row>
    <row r="1047" spans="1:10" s="41" customFormat="1" ht="15">
      <c r="A1047" s="42"/>
      <c r="B1047" s="73"/>
      <c r="I1047" s="42"/>
      <c r="J1047" s="42"/>
    </row>
    <row r="1048" spans="1:10" s="41" customFormat="1" ht="15">
      <c r="A1048" s="42"/>
      <c r="B1048" s="73"/>
      <c r="I1048" s="42"/>
      <c r="J1048" s="42"/>
    </row>
    <row r="1049" spans="1:10" s="41" customFormat="1" ht="15">
      <c r="A1049" s="42"/>
      <c r="B1049" s="73"/>
      <c r="I1049" s="42"/>
      <c r="J1049" s="42"/>
    </row>
    <row r="1050" spans="1:10" s="41" customFormat="1" ht="15">
      <c r="A1050" s="42"/>
      <c r="B1050" s="73"/>
      <c r="I1050" s="42"/>
      <c r="J1050" s="42"/>
    </row>
    <row r="1051" spans="1:10" s="41" customFormat="1" ht="15">
      <c r="A1051" s="42"/>
      <c r="B1051" s="73"/>
      <c r="I1051" s="42"/>
      <c r="J1051" s="42"/>
    </row>
    <row r="1052" spans="1:10" s="41" customFormat="1" ht="15">
      <c r="A1052" s="42"/>
      <c r="B1052" s="73"/>
      <c r="I1052" s="42"/>
      <c r="J1052" s="42"/>
    </row>
    <row r="1053" spans="1:10" s="41" customFormat="1" ht="15">
      <c r="A1053" s="42"/>
      <c r="B1053" s="73"/>
      <c r="I1053" s="42"/>
      <c r="J1053" s="42"/>
    </row>
    <row r="1054" spans="1:10" s="41" customFormat="1" ht="15">
      <c r="A1054" s="42"/>
      <c r="B1054" s="73"/>
      <c r="I1054" s="42"/>
      <c r="J1054" s="42"/>
    </row>
    <row r="1055" spans="1:10" s="41" customFormat="1" ht="15">
      <c r="A1055" s="42"/>
      <c r="B1055" s="73"/>
      <c r="I1055" s="42"/>
      <c r="J1055" s="42"/>
    </row>
    <row r="1056" spans="1:10" s="41" customFormat="1" ht="15">
      <c r="A1056" s="42"/>
      <c r="B1056" s="73"/>
      <c r="I1056" s="42"/>
      <c r="J1056" s="42"/>
    </row>
    <row r="1057" spans="1:10" s="41" customFormat="1" ht="15">
      <c r="A1057" s="42"/>
      <c r="B1057" s="73"/>
      <c r="I1057" s="42"/>
      <c r="J1057" s="42"/>
    </row>
    <row r="1058" spans="1:10" s="41" customFormat="1" ht="15">
      <c r="A1058" s="42"/>
      <c r="B1058" s="73"/>
      <c r="I1058" s="42"/>
      <c r="J1058" s="42"/>
    </row>
    <row r="1059" spans="1:10" s="41" customFormat="1" ht="15">
      <c r="A1059" s="42"/>
      <c r="B1059" s="73"/>
      <c r="I1059" s="42"/>
      <c r="J1059" s="42"/>
    </row>
    <row r="1060" spans="1:10" s="41" customFormat="1" ht="15">
      <c r="A1060" s="42"/>
      <c r="B1060" s="73"/>
      <c r="I1060" s="42"/>
      <c r="J1060" s="42"/>
    </row>
    <row r="1061" spans="1:10" s="41" customFormat="1" ht="15">
      <c r="A1061" s="42"/>
      <c r="B1061" s="73"/>
      <c r="I1061" s="42"/>
      <c r="J1061" s="42"/>
    </row>
    <row r="1062" spans="1:10" s="41" customFormat="1" ht="15">
      <c r="A1062" s="42"/>
      <c r="B1062" s="73"/>
      <c r="I1062" s="42"/>
      <c r="J1062" s="42"/>
    </row>
    <row r="1063" spans="1:10" s="41" customFormat="1" ht="15">
      <c r="A1063" s="42"/>
      <c r="B1063" s="73"/>
      <c r="I1063" s="42"/>
      <c r="J1063" s="42"/>
    </row>
    <row r="1064" spans="1:10" s="41" customFormat="1" ht="15">
      <c r="A1064" s="42"/>
      <c r="B1064" s="73"/>
      <c r="I1064" s="42"/>
      <c r="J1064" s="42"/>
    </row>
    <row r="1065" spans="1:10" s="41" customFormat="1" ht="15">
      <c r="A1065" s="42"/>
      <c r="B1065" s="73"/>
      <c r="I1065" s="42"/>
      <c r="J1065" s="42"/>
    </row>
    <row r="1066" spans="1:10" s="41" customFormat="1" ht="15">
      <c r="A1066" s="42"/>
      <c r="B1066" s="73"/>
      <c r="I1066" s="42"/>
      <c r="J1066" s="42"/>
    </row>
    <row r="1067" spans="1:10" s="41" customFormat="1" ht="15">
      <c r="A1067" s="42"/>
      <c r="B1067" s="73"/>
      <c r="I1067" s="42"/>
      <c r="J1067" s="42"/>
    </row>
    <row r="1068" spans="1:10" s="41" customFormat="1" ht="15">
      <c r="A1068" s="42"/>
      <c r="B1068" s="73"/>
      <c r="I1068" s="42"/>
      <c r="J1068" s="42"/>
    </row>
    <row r="1069" spans="1:10" s="41" customFormat="1" ht="15">
      <c r="A1069" s="42"/>
      <c r="B1069" s="73"/>
      <c r="I1069" s="42"/>
      <c r="J1069" s="42"/>
    </row>
    <row r="1070" spans="1:10" s="41" customFormat="1" ht="15">
      <c r="A1070" s="42"/>
      <c r="B1070" s="73"/>
      <c r="I1070" s="42"/>
      <c r="J1070" s="42"/>
    </row>
    <row r="1071" spans="1:10" s="41" customFormat="1" ht="15">
      <c r="A1071" s="42"/>
      <c r="B1071" s="73"/>
      <c r="I1071" s="42"/>
      <c r="J1071" s="42"/>
    </row>
    <row r="1072" spans="1:10" s="41" customFormat="1" ht="15">
      <c r="A1072" s="42"/>
      <c r="B1072" s="73"/>
      <c r="I1072" s="42"/>
      <c r="J1072" s="42"/>
    </row>
    <row r="1073" spans="1:10" s="41" customFormat="1" ht="15">
      <c r="A1073" s="42"/>
      <c r="B1073" s="73"/>
      <c r="I1073" s="42"/>
      <c r="J1073" s="42"/>
    </row>
    <row r="1074" spans="1:10" s="41" customFormat="1" ht="15">
      <c r="A1074" s="42"/>
      <c r="B1074" s="73"/>
      <c r="I1074" s="42"/>
      <c r="J1074" s="42"/>
    </row>
    <row r="1075" spans="1:10" s="41" customFormat="1" ht="15">
      <c r="A1075" s="42"/>
      <c r="B1075" s="73"/>
      <c r="I1075" s="42"/>
      <c r="J1075" s="42"/>
    </row>
    <row r="1076" spans="1:10" s="41" customFormat="1" ht="15">
      <c r="A1076" s="42"/>
      <c r="B1076" s="73"/>
      <c r="I1076" s="42"/>
      <c r="J1076" s="42"/>
    </row>
    <row r="1077" spans="1:10" s="41" customFormat="1" ht="15">
      <c r="A1077" s="42"/>
      <c r="B1077" s="73"/>
      <c r="I1077" s="42"/>
      <c r="J1077" s="42"/>
    </row>
    <row r="1078" spans="1:10" s="41" customFormat="1" ht="15">
      <c r="A1078" s="42"/>
      <c r="B1078" s="73"/>
      <c r="I1078" s="42"/>
      <c r="J1078" s="42"/>
    </row>
    <row r="1079" spans="1:10" s="41" customFormat="1" ht="15">
      <c r="A1079" s="42"/>
      <c r="B1079" s="73"/>
      <c r="I1079" s="42"/>
      <c r="J1079" s="42"/>
    </row>
    <row r="1080" spans="1:10" s="41" customFormat="1" ht="15">
      <c r="A1080" s="42"/>
      <c r="B1080" s="73"/>
      <c r="I1080" s="42"/>
      <c r="J1080" s="42"/>
    </row>
    <row r="1081" spans="1:10" s="41" customFormat="1" ht="15">
      <c r="A1081" s="42"/>
      <c r="B1081" s="73"/>
      <c r="I1081" s="42"/>
      <c r="J1081" s="42"/>
    </row>
    <row r="1082" spans="1:10" s="41" customFormat="1" ht="15">
      <c r="A1082" s="42"/>
      <c r="B1082" s="73"/>
      <c r="I1082" s="42"/>
      <c r="J1082" s="42"/>
    </row>
    <row r="1083" spans="1:10" s="41" customFormat="1" ht="15">
      <c r="A1083" s="42"/>
      <c r="B1083" s="73"/>
      <c r="I1083" s="42"/>
      <c r="J1083" s="42"/>
    </row>
    <row r="1084" spans="1:10" s="41" customFormat="1" ht="15">
      <c r="A1084" s="42"/>
      <c r="B1084" s="73"/>
      <c r="I1084" s="42"/>
      <c r="J1084" s="42"/>
    </row>
    <row r="1085" spans="1:10" s="41" customFormat="1" ht="15">
      <c r="A1085" s="42"/>
      <c r="B1085" s="73"/>
      <c r="I1085" s="42"/>
      <c r="J1085" s="42"/>
    </row>
    <row r="1086" spans="1:10" s="41" customFormat="1" ht="15">
      <c r="A1086" s="42"/>
      <c r="B1086" s="73"/>
      <c r="I1086" s="42"/>
      <c r="J1086" s="42"/>
    </row>
    <row r="1087" spans="1:10" s="41" customFormat="1" ht="15">
      <c r="A1087" s="42"/>
      <c r="B1087" s="73"/>
      <c r="I1087" s="42"/>
      <c r="J1087" s="42"/>
    </row>
    <row r="1088" spans="1:10" s="41" customFormat="1" ht="15">
      <c r="A1088" s="42"/>
      <c r="B1088" s="73"/>
      <c r="I1088" s="42"/>
      <c r="J1088" s="42"/>
    </row>
    <row r="1089" spans="1:10" s="41" customFormat="1" ht="15">
      <c r="A1089" s="42"/>
      <c r="B1089" s="73"/>
      <c r="I1089" s="42"/>
      <c r="J1089" s="42"/>
    </row>
    <row r="1090" spans="1:10" s="41" customFormat="1" ht="15">
      <c r="A1090" s="42"/>
      <c r="B1090" s="73"/>
      <c r="I1090" s="42"/>
      <c r="J1090" s="42"/>
    </row>
    <row r="1091" spans="1:10" s="41" customFormat="1" ht="15">
      <c r="A1091" s="42"/>
      <c r="B1091" s="73"/>
      <c r="I1091" s="42"/>
      <c r="J1091" s="42"/>
    </row>
    <row r="1092" spans="1:10" s="41" customFormat="1" ht="15">
      <c r="A1092" s="42"/>
      <c r="B1092" s="73"/>
      <c r="I1092" s="42"/>
      <c r="J1092" s="42"/>
    </row>
    <row r="1093" spans="1:10" s="41" customFormat="1" ht="15">
      <c r="A1093" s="42"/>
      <c r="B1093" s="73"/>
      <c r="I1093" s="42"/>
      <c r="J1093" s="42"/>
    </row>
    <row r="1094" spans="1:10" s="41" customFormat="1" ht="15">
      <c r="A1094" s="42"/>
      <c r="B1094" s="73"/>
      <c r="I1094" s="42"/>
      <c r="J1094" s="42"/>
    </row>
    <row r="1095" spans="1:10" s="41" customFormat="1" ht="15">
      <c r="A1095" s="42"/>
      <c r="B1095" s="73"/>
      <c r="I1095" s="42"/>
      <c r="J1095" s="42"/>
    </row>
    <row r="1096" spans="1:10" s="41" customFormat="1" ht="15">
      <c r="A1096" s="42"/>
      <c r="B1096" s="73"/>
      <c r="I1096" s="42"/>
      <c r="J1096" s="42"/>
    </row>
    <row r="1097" spans="1:10" s="41" customFormat="1" ht="15">
      <c r="A1097" s="42"/>
      <c r="B1097" s="73"/>
      <c r="I1097" s="42"/>
      <c r="J1097" s="42"/>
    </row>
    <row r="1098" spans="1:10" s="41" customFormat="1" ht="15">
      <c r="A1098" s="42"/>
      <c r="B1098" s="73"/>
      <c r="I1098" s="42"/>
      <c r="J1098" s="42"/>
    </row>
    <row r="1099" spans="1:10" s="41" customFormat="1" ht="15">
      <c r="A1099" s="42"/>
      <c r="B1099" s="73"/>
      <c r="I1099" s="42"/>
      <c r="J1099" s="42"/>
    </row>
    <row r="1100" spans="1:10" s="41" customFormat="1" ht="15">
      <c r="A1100" s="42"/>
      <c r="B1100" s="73"/>
      <c r="I1100" s="42"/>
      <c r="J1100" s="42"/>
    </row>
    <row r="1101" spans="1:10" s="41" customFormat="1" ht="15">
      <c r="A1101" s="42"/>
      <c r="B1101" s="73"/>
      <c r="I1101" s="42"/>
      <c r="J1101" s="42"/>
    </row>
    <row r="1102" spans="1:10" s="41" customFormat="1" ht="15">
      <c r="A1102" s="42"/>
      <c r="B1102" s="73"/>
      <c r="I1102" s="42"/>
      <c r="J1102" s="42"/>
    </row>
    <row r="1103" spans="1:10" s="41" customFormat="1" ht="15">
      <c r="A1103" s="42"/>
      <c r="B1103" s="73"/>
      <c r="I1103" s="42"/>
      <c r="J1103" s="42"/>
    </row>
    <row r="1104" spans="1:10" s="41" customFormat="1" ht="15">
      <c r="A1104" s="42"/>
      <c r="B1104" s="73"/>
      <c r="I1104" s="42"/>
      <c r="J1104" s="42"/>
    </row>
    <row r="1105" spans="1:10" s="41" customFormat="1" ht="15">
      <c r="A1105" s="42"/>
      <c r="B1105" s="73"/>
      <c r="I1105" s="42"/>
      <c r="J1105" s="42"/>
    </row>
    <row r="1106" spans="1:10" s="41" customFormat="1" ht="15">
      <c r="A1106" s="42"/>
      <c r="B1106" s="73"/>
      <c r="I1106" s="42"/>
      <c r="J1106" s="42"/>
    </row>
    <row r="1107" spans="1:10" s="41" customFormat="1" ht="15">
      <c r="A1107" s="42"/>
      <c r="B1107" s="73"/>
      <c r="I1107" s="42"/>
      <c r="J1107" s="42"/>
    </row>
    <row r="1108" spans="1:10" s="41" customFormat="1" ht="15">
      <c r="A1108" s="42"/>
      <c r="B1108" s="73"/>
      <c r="I1108" s="42"/>
      <c r="J1108" s="42"/>
    </row>
    <row r="1109" spans="1:10" s="41" customFormat="1" ht="15">
      <c r="A1109" s="42"/>
      <c r="B1109" s="73"/>
      <c r="I1109" s="42"/>
      <c r="J1109" s="42"/>
    </row>
    <row r="1110" spans="1:10" s="41" customFormat="1" ht="15">
      <c r="A1110" s="42"/>
      <c r="B1110" s="73"/>
      <c r="I1110" s="42"/>
      <c r="J1110" s="42"/>
    </row>
    <row r="1111" spans="1:10" s="41" customFormat="1" ht="15">
      <c r="A1111" s="42"/>
      <c r="B1111" s="73"/>
      <c r="I1111" s="42"/>
      <c r="J1111" s="42"/>
    </row>
    <row r="1112" spans="1:10" s="41" customFormat="1" ht="15">
      <c r="A1112" s="42"/>
      <c r="B1112" s="73"/>
      <c r="I1112" s="42"/>
      <c r="J1112" s="42"/>
    </row>
    <row r="1113" spans="1:10" s="41" customFormat="1" ht="15">
      <c r="A1113" s="42"/>
      <c r="B1113" s="73"/>
      <c r="I1113" s="42"/>
      <c r="J1113" s="42"/>
    </row>
    <row r="1114" spans="1:10" s="41" customFormat="1" ht="15">
      <c r="A1114" s="42"/>
      <c r="B1114" s="73"/>
      <c r="I1114" s="42"/>
      <c r="J1114" s="42"/>
    </row>
    <row r="1115" spans="1:10" s="41" customFormat="1" ht="15">
      <c r="A1115" s="42"/>
      <c r="B1115" s="73"/>
      <c r="I1115" s="42"/>
      <c r="J1115" s="42"/>
    </row>
    <row r="1116" spans="1:10" s="41" customFormat="1" ht="15">
      <c r="A1116" s="42"/>
      <c r="B1116" s="73"/>
      <c r="I1116" s="42"/>
      <c r="J1116" s="42"/>
    </row>
    <row r="1117" spans="1:10" s="41" customFormat="1" ht="15">
      <c r="A1117" s="42"/>
      <c r="B1117" s="73"/>
      <c r="I1117" s="42"/>
      <c r="J1117" s="42"/>
    </row>
    <row r="1118" spans="1:10" s="41" customFormat="1" ht="15">
      <c r="A1118" s="42"/>
      <c r="B1118" s="73"/>
      <c r="I1118" s="42"/>
      <c r="J1118" s="42"/>
    </row>
    <row r="1119" spans="1:10" s="41" customFormat="1" ht="15">
      <c r="A1119" s="42"/>
      <c r="B1119" s="73"/>
      <c r="I1119" s="42"/>
      <c r="J1119" s="42"/>
    </row>
    <row r="1120" spans="1:10" s="41" customFormat="1" ht="15">
      <c r="A1120" s="42"/>
      <c r="B1120" s="73"/>
      <c r="I1120" s="42"/>
      <c r="J1120" s="42"/>
    </row>
    <row r="1121" spans="1:10" s="41" customFormat="1" ht="15">
      <c r="A1121" s="42"/>
      <c r="B1121" s="73"/>
      <c r="I1121" s="42"/>
      <c r="J1121" s="42"/>
    </row>
    <row r="1122" spans="1:10" s="41" customFormat="1" ht="15">
      <c r="A1122" s="42"/>
      <c r="B1122" s="73"/>
      <c r="I1122" s="42"/>
      <c r="J1122" s="42"/>
    </row>
    <row r="1123" spans="1:10" s="41" customFormat="1" ht="15">
      <c r="A1123" s="42"/>
      <c r="B1123" s="73"/>
      <c r="I1123" s="42"/>
      <c r="J1123" s="42"/>
    </row>
    <row r="1124" spans="1:10" s="41" customFormat="1" ht="15">
      <c r="A1124" s="42"/>
      <c r="B1124" s="73"/>
      <c r="I1124" s="42"/>
      <c r="J1124" s="42"/>
    </row>
    <row r="1125" spans="1:10" s="41" customFormat="1" ht="15">
      <c r="A1125" s="42"/>
      <c r="B1125" s="73"/>
      <c r="I1125" s="42"/>
      <c r="J1125" s="42"/>
    </row>
    <row r="1126" spans="1:10" s="41" customFormat="1" ht="15">
      <c r="A1126" s="42"/>
      <c r="B1126" s="73"/>
      <c r="I1126" s="42"/>
      <c r="J1126" s="42"/>
    </row>
    <row r="1127" spans="1:10" s="41" customFormat="1" ht="15">
      <c r="A1127" s="42"/>
      <c r="B1127" s="73"/>
      <c r="I1127" s="42"/>
      <c r="J1127" s="42"/>
    </row>
    <row r="1128" spans="1:10" s="41" customFormat="1" ht="15">
      <c r="A1128" s="42"/>
      <c r="B1128" s="73"/>
      <c r="I1128" s="42"/>
      <c r="J1128" s="42"/>
    </row>
    <row r="1129" spans="1:10" s="41" customFormat="1" ht="15">
      <c r="A1129" s="42"/>
      <c r="B1129" s="73"/>
      <c r="I1129" s="42"/>
      <c r="J1129" s="42"/>
    </row>
  </sheetData>
  <sheetProtection/>
  <mergeCells count="222">
    <mergeCell ref="A1:F1"/>
    <mergeCell ref="A2:K2"/>
    <mergeCell ref="A3:K3"/>
    <mergeCell ref="A4:K4"/>
    <mergeCell ref="A7:A10"/>
    <mergeCell ref="B7:B10"/>
    <mergeCell ref="C7:C10"/>
    <mergeCell ref="D7:D10"/>
    <mergeCell ref="E7:E10"/>
    <mergeCell ref="F7:F10"/>
    <mergeCell ref="G7:G10"/>
    <mergeCell ref="H7:H10"/>
    <mergeCell ref="I7:K7"/>
    <mergeCell ref="I8:I10"/>
    <mergeCell ref="J8:J10"/>
    <mergeCell ref="K8:K10"/>
    <mergeCell ref="A12:A18"/>
    <mergeCell ref="B12:B18"/>
    <mergeCell ref="B19:F19"/>
    <mergeCell ref="A20:A61"/>
    <mergeCell ref="B20:B26"/>
    <mergeCell ref="B27:B33"/>
    <mergeCell ref="B34:B40"/>
    <mergeCell ref="B41:B47"/>
    <mergeCell ref="B48:B54"/>
    <mergeCell ref="B55:B61"/>
    <mergeCell ref="A62:A68"/>
    <mergeCell ref="B62:B68"/>
    <mergeCell ref="B69:F69"/>
    <mergeCell ref="A70:A83"/>
    <mergeCell ref="B70:B76"/>
    <mergeCell ref="B77:B83"/>
    <mergeCell ref="A84:A90"/>
    <mergeCell ref="B84:B90"/>
    <mergeCell ref="A91:A97"/>
    <mergeCell ref="B91:B97"/>
    <mergeCell ref="A98:A104"/>
    <mergeCell ref="B98:B104"/>
    <mergeCell ref="A105:A111"/>
    <mergeCell ref="B105:B111"/>
    <mergeCell ref="A112:A118"/>
    <mergeCell ref="B112:B118"/>
    <mergeCell ref="A119:A125"/>
    <mergeCell ref="B119:B125"/>
    <mergeCell ref="A126:A132"/>
    <mergeCell ref="B126:B132"/>
    <mergeCell ref="A133:A139"/>
    <mergeCell ref="B133:B139"/>
    <mergeCell ref="A140:A146"/>
    <mergeCell ref="B140:B146"/>
    <mergeCell ref="A147:A160"/>
    <mergeCell ref="B147:B153"/>
    <mergeCell ref="B154:B160"/>
    <mergeCell ref="A161:A174"/>
    <mergeCell ref="B161:B167"/>
    <mergeCell ref="B168:B174"/>
    <mergeCell ref="A175:A188"/>
    <mergeCell ref="B175:B181"/>
    <mergeCell ref="B182:B188"/>
    <mergeCell ref="A189:A202"/>
    <mergeCell ref="B189:B195"/>
    <mergeCell ref="B196:B202"/>
    <mergeCell ref="A203:A216"/>
    <mergeCell ref="B203:B209"/>
    <mergeCell ref="B210:B216"/>
    <mergeCell ref="A217:A230"/>
    <mergeCell ref="B217:B223"/>
    <mergeCell ref="B224:B230"/>
    <mergeCell ref="A231:A237"/>
    <mergeCell ref="B231:B237"/>
    <mergeCell ref="A238:A251"/>
    <mergeCell ref="B238:B244"/>
    <mergeCell ref="B245:B251"/>
    <mergeCell ref="A252:A258"/>
    <mergeCell ref="B252:B258"/>
    <mergeCell ref="A259:A272"/>
    <mergeCell ref="B259:B265"/>
    <mergeCell ref="B266:B272"/>
    <mergeCell ref="A273:A279"/>
    <mergeCell ref="B273:B279"/>
    <mergeCell ref="A280:A286"/>
    <mergeCell ref="B280:B286"/>
    <mergeCell ref="A287:A293"/>
    <mergeCell ref="B287:B293"/>
    <mergeCell ref="A294:A300"/>
    <mergeCell ref="B294:B300"/>
    <mergeCell ref="A301:A314"/>
    <mergeCell ref="B301:B307"/>
    <mergeCell ref="B308:B314"/>
    <mergeCell ref="A315:A328"/>
    <mergeCell ref="B315:B321"/>
    <mergeCell ref="B322:B328"/>
    <mergeCell ref="A329:A335"/>
    <mergeCell ref="B329:B335"/>
    <mergeCell ref="A336:A342"/>
    <mergeCell ref="B336:B342"/>
    <mergeCell ref="A343:A349"/>
    <mergeCell ref="B343:B349"/>
    <mergeCell ref="A350:A356"/>
    <mergeCell ref="B350:B356"/>
    <mergeCell ref="A357:A363"/>
    <mergeCell ref="B357:B363"/>
    <mergeCell ref="A364:A370"/>
    <mergeCell ref="B364:B370"/>
    <mergeCell ref="A371:A384"/>
    <mergeCell ref="B371:B377"/>
    <mergeCell ref="B378:B384"/>
    <mergeCell ref="A385:A391"/>
    <mergeCell ref="B385:B391"/>
    <mergeCell ref="A392:A398"/>
    <mergeCell ref="B392:B398"/>
    <mergeCell ref="A399:A405"/>
    <mergeCell ref="B399:B405"/>
    <mergeCell ref="A406:A412"/>
    <mergeCell ref="B406:B412"/>
    <mergeCell ref="A413:A419"/>
    <mergeCell ref="B413:B419"/>
    <mergeCell ref="A420:A426"/>
    <mergeCell ref="B420:B426"/>
    <mergeCell ref="A427:A433"/>
    <mergeCell ref="B427:B433"/>
    <mergeCell ref="A434:A440"/>
    <mergeCell ref="B434:B440"/>
    <mergeCell ref="A441:A447"/>
    <mergeCell ref="B441:B447"/>
    <mergeCell ref="A448:A454"/>
    <mergeCell ref="B448:B454"/>
    <mergeCell ref="A455:A461"/>
    <mergeCell ref="B455:B461"/>
    <mergeCell ref="A462:A468"/>
    <mergeCell ref="B462:B468"/>
    <mergeCell ref="A469:A475"/>
    <mergeCell ref="B469:B475"/>
    <mergeCell ref="A476:A482"/>
    <mergeCell ref="B476:B482"/>
    <mergeCell ref="A483:A489"/>
    <mergeCell ref="B483:B489"/>
    <mergeCell ref="A490:A496"/>
    <mergeCell ref="B490:B496"/>
    <mergeCell ref="A497:A503"/>
    <mergeCell ref="B497:B503"/>
    <mergeCell ref="A504:A510"/>
    <mergeCell ref="B504:B510"/>
    <mergeCell ref="A511:A517"/>
    <mergeCell ref="B511:B517"/>
    <mergeCell ref="A518:A524"/>
    <mergeCell ref="B518:B524"/>
    <mergeCell ref="A525:A531"/>
    <mergeCell ref="B525:B531"/>
    <mergeCell ref="A532:A538"/>
    <mergeCell ref="B532:B538"/>
    <mergeCell ref="A539:A545"/>
    <mergeCell ref="B539:B545"/>
    <mergeCell ref="A546:A552"/>
    <mergeCell ref="B546:B552"/>
    <mergeCell ref="A553:A559"/>
    <mergeCell ref="B553:B559"/>
    <mergeCell ref="A560:A566"/>
    <mergeCell ref="B560:B566"/>
    <mergeCell ref="A567:A573"/>
    <mergeCell ref="B567:B573"/>
    <mergeCell ref="A574:A580"/>
    <mergeCell ref="B574:B580"/>
    <mergeCell ref="A581:A587"/>
    <mergeCell ref="B581:B587"/>
    <mergeCell ref="A588:A594"/>
    <mergeCell ref="B588:B594"/>
    <mergeCell ref="A595:A601"/>
    <mergeCell ref="B595:B601"/>
    <mergeCell ref="A602:A608"/>
    <mergeCell ref="B602:B608"/>
    <mergeCell ref="A609:A615"/>
    <mergeCell ref="B609:B615"/>
    <mergeCell ref="A616:A622"/>
    <mergeCell ref="B616:B622"/>
    <mergeCell ref="A623:A629"/>
    <mergeCell ref="B623:B629"/>
    <mergeCell ref="A630:A636"/>
    <mergeCell ref="B630:B636"/>
    <mergeCell ref="A637:A643"/>
    <mergeCell ref="B637:B643"/>
    <mergeCell ref="A644:A678"/>
    <mergeCell ref="B644:B650"/>
    <mergeCell ref="B651:B657"/>
    <mergeCell ref="B658:B664"/>
    <mergeCell ref="B665:B671"/>
    <mergeCell ref="B672:B678"/>
    <mergeCell ref="A679:A685"/>
    <mergeCell ref="B679:B685"/>
    <mergeCell ref="A686:A692"/>
    <mergeCell ref="B686:B692"/>
    <mergeCell ref="A693:A699"/>
    <mergeCell ref="B693:B699"/>
    <mergeCell ref="A700:A706"/>
    <mergeCell ref="B700:B706"/>
    <mergeCell ref="A707:A713"/>
    <mergeCell ref="B707:B713"/>
    <mergeCell ref="A714:A720"/>
    <mergeCell ref="B714:B720"/>
    <mergeCell ref="A721:A727"/>
    <mergeCell ref="B721:B727"/>
    <mergeCell ref="A728:A755"/>
    <mergeCell ref="B728:B734"/>
    <mergeCell ref="B735:B741"/>
    <mergeCell ref="B742:B748"/>
    <mergeCell ref="B749:B755"/>
    <mergeCell ref="A756:A762"/>
    <mergeCell ref="B756:B762"/>
    <mergeCell ref="A763:A769"/>
    <mergeCell ref="B763:B769"/>
    <mergeCell ref="A770:A776"/>
    <mergeCell ref="B770:B776"/>
    <mergeCell ref="A798:A804"/>
    <mergeCell ref="B798:B804"/>
    <mergeCell ref="A805:A812"/>
    <mergeCell ref="B805:B812"/>
    <mergeCell ref="A777:A783"/>
    <mergeCell ref="B777:B783"/>
    <mergeCell ref="A784:A790"/>
    <mergeCell ref="B784:B790"/>
    <mergeCell ref="A791:A797"/>
    <mergeCell ref="B791:B79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0"/>
  <sheetViews>
    <sheetView tabSelected="1" zoomScalePageLayoutView="0" workbookViewId="0" topLeftCell="A436">
      <selection activeCell="I445" sqref="I445"/>
    </sheetView>
  </sheetViews>
  <sheetFormatPr defaultColWidth="19.00390625" defaultRowHeight="15"/>
  <cols>
    <col min="1" max="1" width="39.140625" style="77" customWidth="1"/>
    <col min="2" max="10" width="19.00390625" style="77" customWidth="1"/>
    <col min="11" max="11" width="20.28125" style="77" customWidth="1"/>
    <col min="12" max="16384" width="19.00390625" style="77" customWidth="1"/>
  </cols>
  <sheetData>
    <row r="1" spans="3:13" ht="15.75">
      <c r="C1" s="78"/>
      <c r="D1" s="78"/>
      <c r="K1" s="79" t="s">
        <v>197</v>
      </c>
      <c r="L1" s="79"/>
      <c r="M1" s="79"/>
    </row>
    <row r="2" spans="1:11" ht="15.75">
      <c r="A2" s="226" t="s">
        <v>198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5.75">
      <c r="A3" s="226" t="s">
        <v>199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6" ht="15.75">
      <c r="A4" s="228"/>
      <c r="B4" s="228"/>
      <c r="C4" s="228"/>
      <c r="D4" s="228"/>
      <c r="E4" s="228"/>
      <c r="F4" s="228"/>
    </row>
    <row r="5" spans="1:11" ht="15.75">
      <c r="A5" s="107"/>
      <c r="B5" s="107"/>
      <c r="C5" s="107"/>
      <c r="D5" s="107"/>
      <c r="E5" s="107"/>
      <c r="F5" s="107"/>
      <c r="I5" s="81"/>
      <c r="J5" s="81"/>
      <c r="K5" s="81" t="s">
        <v>60</v>
      </c>
    </row>
    <row r="6" spans="1:11" ht="15.75">
      <c r="A6" s="229" t="s">
        <v>61</v>
      </c>
      <c r="B6" s="229" t="s">
        <v>200</v>
      </c>
      <c r="C6" s="229" t="s">
        <v>201</v>
      </c>
      <c r="D6" s="229" t="s">
        <v>202</v>
      </c>
      <c r="E6" s="229" t="s">
        <v>203</v>
      </c>
      <c r="F6" s="229" t="s">
        <v>204</v>
      </c>
      <c r="G6" s="229" t="s">
        <v>205</v>
      </c>
      <c r="H6" s="229" t="s">
        <v>206</v>
      </c>
      <c r="I6" s="230" t="s">
        <v>207</v>
      </c>
      <c r="J6" s="230"/>
      <c r="K6" s="230"/>
    </row>
    <row r="7" spans="1:11" ht="47.25">
      <c r="A7" s="229"/>
      <c r="B7" s="229"/>
      <c r="C7" s="229"/>
      <c r="D7" s="229"/>
      <c r="E7" s="229"/>
      <c r="F7" s="229"/>
      <c r="G7" s="229"/>
      <c r="H7" s="229"/>
      <c r="I7" s="108" t="s">
        <v>208</v>
      </c>
      <c r="J7" s="108" t="s">
        <v>209</v>
      </c>
      <c r="K7" s="108" t="s">
        <v>210</v>
      </c>
    </row>
    <row r="8" spans="1:11" ht="15.75">
      <c r="A8" s="108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</row>
    <row r="9" spans="1:11" ht="15.75">
      <c r="A9" s="231" t="s">
        <v>211</v>
      </c>
      <c r="B9" s="234" t="s">
        <v>212</v>
      </c>
      <c r="C9" s="85" t="s">
        <v>9</v>
      </c>
      <c r="D9" s="86">
        <f>D10+D11+D12+D13</f>
        <v>1350</v>
      </c>
      <c r="E9" s="86">
        <f>E10+E11+E12+E13</f>
        <v>1140</v>
      </c>
      <c r="F9" s="86">
        <f>F10+F11+F12+F13</f>
        <v>1107.4</v>
      </c>
      <c r="G9" s="86">
        <f>G10+G11+G12+G13</f>
        <v>627.6</v>
      </c>
      <c r="H9" s="86">
        <f>H10+H11+H12+H13</f>
        <v>627.6</v>
      </c>
      <c r="I9" s="87">
        <f>G9/D9*100</f>
        <v>46.488888888888894</v>
      </c>
      <c r="J9" s="88">
        <f>G9/E9*100</f>
        <v>55.05263157894738</v>
      </c>
      <c r="K9" s="88">
        <f>G9/F9*100</f>
        <v>56.67328878454037</v>
      </c>
    </row>
    <row r="10" spans="1:11" ht="31.5">
      <c r="A10" s="232"/>
      <c r="B10" s="234"/>
      <c r="C10" s="85" t="s">
        <v>76</v>
      </c>
      <c r="D10" s="86">
        <f>D16+D21+D26+D31</f>
        <v>1140</v>
      </c>
      <c r="E10" s="86">
        <f aca="true" t="shared" si="0" ref="E10:H12">E16+E21+E26+E31</f>
        <v>1140</v>
      </c>
      <c r="F10" s="86">
        <f t="shared" si="0"/>
        <v>1107.4</v>
      </c>
      <c r="G10" s="86">
        <f t="shared" si="0"/>
        <v>417.6</v>
      </c>
      <c r="H10" s="86">
        <f t="shared" si="0"/>
        <v>417.6</v>
      </c>
      <c r="I10" s="87">
        <f>G10/D10*100</f>
        <v>36.63157894736842</v>
      </c>
      <c r="J10" s="88">
        <f>G10/E10*100</f>
        <v>36.63157894736842</v>
      </c>
      <c r="K10" s="88">
        <f>G10/F10*100</f>
        <v>37.709951237132024</v>
      </c>
    </row>
    <row r="11" spans="1:11" ht="31.5">
      <c r="A11" s="232"/>
      <c r="B11" s="234"/>
      <c r="C11" s="109" t="s">
        <v>213</v>
      </c>
      <c r="D11" s="86">
        <f>D17+D22+D27+D32</f>
        <v>0</v>
      </c>
      <c r="E11" s="86">
        <f t="shared" si="0"/>
        <v>0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87">
        <v>0</v>
      </c>
      <c r="J11" s="88">
        <v>0</v>
      </c>
      <c r="K11" s="88">
        <v>0</v>
      </c>
    </row>
    <row r="12" spans="1:11" ht="47.25">
      <c r="A12" s="232"/>
      <c r="B12" s="234"/>
      <c r="C12" s="85" t="s">
        <v>80</v>
      </c>
      <c r="D12" s="86">
        <f>D18+D23+D28+D33</f>
        <v>0</v>
      </c>
      <c r="E12" s="86">
        <f t="shared" si="0"/>
        <v>0</v>
      </c>
      <c r="F12" s="86">
        <f t="shared" si="0"/>
        <v>0</v>
      </c>
      <c r="G12" s="86">
        <f t="shared" si="0"/>
        <v>0</v>
      </c>
      <c r="H12" s="86">
        <f t="shared" si="0"/>
        <v>0</v>
      </c>
      <c r="I12" s="87">
        <v>0</v>
      </c>
      <c r="J12" s="88">
        <v>0</v>
      </c>
      <c r="K12" s="88">
        <v>0</v>
      </c>
    </row>
    <row r="13" spans="1:11" ht="47.25">
      <c r="A13" s="232"/>
      <c r="B13" s="234"/>
      <c r="C13" s="85" t="s">
        <v>81</v>
      </c>
      <c r="D13" s="86">
        <f>D19+D24+D29+D34</f>
        <v>210</v>
      </c>
      <c r="E13" s="86">
        <f>E19+E24+E29+E34</f>
        <v>0</v>
      </c>
      <c r="F13" s="86">
        <f>F19+F24+F29+F34</f>
        <v>0</v>
      </c>
      <c r="G13" s="86">
        <f>G19+G24+G29+G34</f>
        <v>210</v>
      </c>
      <c r="H13" s="86">
        <f>H19+H24+H29+H34</f>
        <v>210</v>
      </c>
      <c r="I13" s="87">
        <f>G13/D13*100</f>
        <v>100</v>
      </c>
      <c r="J13" s="88">
        <v>0</v>
      </c>
      <c r="K13" s="88">
        <v>0</v>
      </c>
    </row>
    <row r="14" spans="1:11" ht="15.75">
      <c r="A14" s="232"/>
      <c r="B14" s="235" t="s">
        <v>82</v>
      </c>
      <c r="C14" s="235"/>
      <c r="D14" s="235"/>
      <c r="E14" s="235"/>
      <c r="F14" s="235"/>
      <c r="G14" s="90"/>
      <c r="H14" s="90"/>
      <c r="I14" s="91"/>
      <c r="J14" s="91"/>
      <c r="K14" s="91"/>
    </row>
    <row r="15" spans="1:11" ht="15.75">
      <c r="A15" s="232"/>
      <c r="B15" s="231" t="s">
        <v>214</v>
      </c>
      <c r="C15" s="85" t="s">
        <v>9</v>
      </c>
      <c r="D15" s="86">
        <f>D16+D17+D18+D19</f>
        <v>520</v>
      </c>
      <c r="E15" s="86">
        <f>E16+E17+E18+E19</f>
        <v>520</v>
      </c>
      <c r="F15" s="86">
        <f>F16+F17+F18+F19</f>
        <v>520</v>
      </c>
      <c r="G15" s="86">
        <f>G16+G17+G18+G19</f>
        <v>300</v>
      </c>
      <c r="H15" s="86">
        <f>H16+H17+H18+H19</f>
        <v>300</v>
      </c>
      <c r="I15" s="88">
        <f>H15/D15*100</f>
        <v>57.692307692307686</v>
      </c>
      <c r="J15" s="88">
        <f>G15/E15*100</f>
        <v>57.692307692307686</v>
      </c>
      <c r="K15" s="88">
        <f>G15/F15*100</f>
        <v>57.692307692307686</v>
      </c>
    </row>
    <row r="16" spans="1:11" ht="31.5">
      <c r="A16" s="232"/>
      <c r="B16" s="232"/>
      <c r="C16" s="85" t="s">
        <v>76</v>
      </c>
      <c r="D16" s="86">
        <f aca="true" t="shared" si="1" ref="D16:H19">D42+D369</f>
        <v>520</v>
      </c>
      <c r="E16" s="86">
        <f t="shared" si="1"/>
        <v>520</v>
      </c>
      <c r="F16" s="86">
        <f t="shared" si="1"/>
        <v>520</v>
      </c>
      <c r="G16" s="86">
        <f t="shared" si="1"/>
        <v>300</v>
      </c>
      <c r="H16" s="86">
        <f t="shared" si="1"/>
        <v>300</v>
      </c>
      <c r="I16" s="88">
        <f>H16/D16*100</f>
        <v>57.692307692307686</v>
      </c>
      <c r="J16" s="88">
        <f>G16/E16*100</f>
        <v>57.692307692307686</v>
      </c>
      <c r="K16" s="88">
        <f>G16/F16*100</f>
        <v>57.692307692307686</v>
      </c>
    </row>
    <row r="17" spans="1:11" ht="31.5">
      <c r="A17" s="232"/>
      <c r="B17" s="232"/>
      <c r="C17" s="109" t="s">
        <v>213</v>
      </c>
      <c r="D17" s="86">
        <f t="shared" si="1"/>
        <v>0</v>
      </c>
      <c r="E17" s="86">
        <f t="shared" si="1"/>
        <v>0</v>
      </c>
      <c r="F17" s="86">
        <f t="shared" si="1"/>
        <v>0</v>
      </c>
      <c r="G17" s="86">
        <f t="shared" si="1"/>
        <v>0</v>
      </c>
      <c r="H17" s="86">
        <f t="shared" si="1"/>
        <v>0</v>
      </c>
      <c r="I17" s="88">
        <v>0</v>
      </c>
      <c r="J17" s="88">
        <v>0</v>
      </c>
      <c r="K17" s="88">
        <v>0</v>
      </c>
    </row>
    <row r="18" spans="1:11" ht="47.25">
      <c r="A18" s="232"/>
      <c r="B18" s="232"/>
      <c r="C18" s="85" t="s">
        <v>80</v>
      </c>
      <c r="D18" s="86">
        <f t="shared" si="1"/>
        <v>0</v>
      </c>
      <c r="E18" s="86">
        <f t="shared" si="1"/>
        <v>0</v>
      </c>
      <c r="F18" s="86">
        <f t="shared" si="1"/>
        <v>0</v>
      </c>
      <c r="G18" s="86">
        <f t="shared" si="1"/>
        <v>0</v>
      </c>
      <c r="H18" s="86">
        <f t="shared" si="1"/>
        <v>0</v>
      </c>
      <c r="I18" s="88">
        <v>0</v>
      </c>
      <c r="J18" s="88">
        <v>0</v>
      </c>
      <c r="K18" s="88">
        <v>0</v>
      </c>
    </row>
    <row r="19" spans="1:11" ht="47.25">
      <c r="A19" s="232"/>
      <c r="B19" s="233"/>
      <c r="C19" s="85" t="s">
        <v>81</v>
      </c>
      <c r="D19" s="86">
        <f t="shared" si="1"/>
        <v>0</v>
      </c>
      <c r="E19" s="86">
        <f t="shared" si="1"/>
        <v>0</v>
      </c>
      <c r="F19" s="86">
        <f t="shared" si="1"/>
        <v>0</v>
      </c>
      <c r="G19" s="86">
        <f t="shared" si="1"/>
        <v>0</v>
      </c>
      <c r="H19" s="86">
        <f t="shared" si="1"/>
        <v>0</v>
      </c>
      <c r="I19" s="88">
        <v>0</v>
      </c>
      <c r="J19" s="88">
        <v>0</v>
      </c>
      <c r="K19" s="88">
        <v>0</v>
      </c>
    </row>
    <row r="20" spans="1:11" ht="15.75">
      <c r="A20" s="232"/>
      <c r="B20" s="231" t="s">
        <v>215</v>
      </c>
      <c r="C20" s="85" t="s">
        <v>9</v>
      </c>
      <c r="D20" s="86">
        <f>D21+D22+D23+D24</f>
        <v>620</v>
      </c>
      <c r="E20" s="86">
        <f>E21+E22+E23+E24</f>
        <v>620</v>
      </c>
      <c r="F20" s="86">
        <f>F21+F22+F23+F24</f>
        <v>587.4</v>
      </c>
      <c r="G20" s="86">
        <f>G21+G22+G23+G24</f>
        <v>117.6</v>
      </c>
      <c r="H20" s="86">
        <f>H21+H22+H23+H24</f>
        <v>117.6</v>
      </c>
      <c r="I20" s="88">
        <f>G20/D20*100</f>
        <v>18.96774193548387</v>
      </c>
      <c r="J20" s="88">
        <f>G20/E20*100</f>
        <v>18.96774193548387</v>
      </c>
      <c r="K20" s="88">
        <f>G20/F20*100</f>
        <v>20.02042900919305</v>
      </c>
    </row>
    <row r="21" spans="1:11" ht="31.5">
      <c r="A21" s="232"/>
      <c r="B21" s="232"/>
      <c r="C21" s="85" t="s">
        <v>76</v>
      </c>
      <c r="D21" s="86">
        <f>D47+D374</f>
        <v>620</v>
      </c>
      <c r="E21" s="86">
        <f>E47+E374</f>
        <v>620</v>
      </c>
      <c r="F21" s="86">
        <f>F47+F374</f>
        <v>587.4</v>
      </c>
      <c r="G21" s="86">
        <f>G47+G374</f>
        <v>117.6</v>
      </c>
      <c r="H21" s="86">
        <f>H47+H374</f>
        <v>117.6</v>
      </c>
      <c r="I21" s="88">
        <f>G21/D21*100</f>
        <v>18.96774193548387</v>
      </c>
      <c r="J21" s="88">
        <f>G21/E21*100</f>
        <v>18.96774193548387</v>
      </c>
      <c r="K21" s="88">
        <f>G21/F21*100</f>
        <v>20.02042900919305</v>
      </c>
    </row>
    <row r="22" spans="1:11" ht="31.5">
      <c r="A22" s="232"/>
      <c r="B22" s="232"/>
      <c r="C22" s="109" t="s">
        <v>213</v>
      </c>
      <c r="D22" s="86">
        <f aca="true" t="shared" si="2" ref="D22:H24">D70+D126+D212+D303+D339</f>
        <v>0</v>
      </c>
      <c r="E22" s="86">
        <f t="shared" si="2"/>
        <v>0</v>
      </c>
      <c r="F22" s="86">
        <f t="shared" si="2"/>
        <v>0</v>
      </c>
      <c r="G22" s="86">
        <f t="shared" si="2"/>
        <v>0</v>
      </c>
      <c r="H22" s="86">
        <f t="shared" si="2"/>
        <v>0</v>
      </c>
      <c r="I22" s="88">
        <v>0</v>
      </c>
      <c r="J22" s="88">
        <v>0</v>
      </c>
      <c r="K22" s="88">
        <v>0</v>
      </c>
    </row>
    <row r="23" spans="1:11" ht="47.25">
      <c r="A23" s="232"/>
      <c r="B23" s="232"/>
      <c r="C23" s="85" t="s">
        <v>80</v>
      </c>
      <c r="D23" s="86">
        <f t="shared" si="2"/>
        <v>0</v>
      </c>
      <c r="E23" s="86">
        <f t="shared" si="2"/>
        <v>0</v>
      </c>
      <c r="F23" s="86">
        <f t="shared" si="2"/>
        <v>0</v>
      </c>
      <c r="G23" s="86">
        <f t="shared" si="2"/>
        <v>0</v>
      </c>
      <c r="H23" s="86">
        <f t="shared" si="2"/>
        <v>0</v>
      </c>
      <c r="I23" s="88">
        <v>0</v>
      </c>
      <c r="J23" s="88">
        <v>0</v>
      </c>
      <c r="K23" s="88">
        <v>0</v>
      </c>
    </row>
    <row r="24" spans="1:11" ht="47.25">
      <c r="A24" s="232"/>
      <c r="B24" s="233"/>
      <c r="C24" s="85" t="s">
        <v>81</v>
      </c>
      <c r="D24" s="86">
        <f t="shared" si="2"/>
        <v>0</v>
      </c>
      <c r="E24" s="86">
        <f t="shared" si="2"/>
        <v>0</v>
      </c>
      <c r="F24" s="86">
        <f t="shared" si="2"/>
        <v>0</v>
      </c>
      <c r="G24" s="86">
        <f t="shared" si="2"/>
        <v>0</v>
      </c>
      <c r="H24" s="86">
        <f t="shared" si="2"/>
        <v>0</v>
      </c>
      <c r="I24" s="88">
        <v>0</v>
      </c>
      <c r="J24" s="88">
        <v>0</v>
      </c>
      <c r="K24" s="88">
        <v>0</v>
      </c>
    </row>
    <row r="25" spans="1:11" ht="15.75">
      <c r="A25" s="232"/>
      <c r="B25" s="231" t="s">
        <v>216</v>
      </c>
      <c r="C25" s="85" t="s">
        <v>9</v>
      </c>
      <c r="D25" s="86">
        <f>D26+D27+D28+D29</f>
        <v>0</v>
      </c>
      <c r="E25" s="86">
        <f>E26+E27+E28+E29</f>
        <v>0</v>
      </c>
      <c r="F25" s="86">
        <f>F26+F27+F28+F29</f>
        <v>0</v>
      </c>
      <c r="G25" s="86">
        <f>G26+G27+G28+G29</f>
        <v>0</v>
      </c>
      <c r="H25" s="86">
        <f>H26+H27+H28+H29</f>
        <v>0</v>
      </c>
      <c r="I25" s="88">
        <v>0</v>
      </c>
      <c r="J25" s="88">
        <v>0</v>
      </c>
      <c r="K25" s="88">
        <v>0</v>
      </c>
    </row>
    <row r="26" spans="1:11" ht="31.5">
      <c r="A26" s="232"/>
      <c r="B26" s="232"/>
      <c r="C26" s="85" t="s">
        <v>76</v>
      </c>
      <c r="D26" s="86">
        <f aca="true" t="shared" si="3" ref="D26:H29">D52+D379</f>
        <v>0</v>
      </c>
      <c r="E26" s="86">
        <f t="shared" si="3"/>
        <v>0</v>
      </c>
      <c r="F26" s="86">
        <f t="shared" si="3"/>
        <v>0</v>
      </c>
      <c r="G26" s="86">
        <f t="shared" si="3"/>
        <v>0</v>
      </c>
      <c r="H26" s="86">
        <f t="shared" si="3"/>
        <v>0</v>
      </c>
      <c r="I26" s="88">
        <v>0</v>
      </c>
      <c r="J26" s="88">
        <v>0</v>
      </c>
      <c r="K26" s="88">
        <v>0</v>
      </c>
    </row>
    <row r="27" spans="1:11" ht="31.5">
      <c r="A27" s="232"/>
      <c r="B27" s="232"/>
      <c r="C27" s="109" t="s">
        <v>213</v>
      </c>
      <c r="D27" s="86">
        <f t="shared" si="3"/>
        <v>0</v>
      </c>
      <c r="E27" s="86">
        <f t="shared" si="3"/>
        <v>0</v>
      </c>
      <c r="F27" s="86">
        <f t="shared" si="3"/>
        <v>0</v>
      </c>
      <c r="G27" s="86">
        <f t="shared" si="3"/>
        <v>0</v>
      </c>
      <c r="H27" s="86">
        <f t="shared" si="3"/>
        <v>0</v>
      </c>
      <c r="I27" s="88">
        <v>0</v>
      </c>
      <c r="J27" s="88">
        <v>0</v>
      </c>
      <c r="K27" s="88">
        <v>0</v>
      </c>
    </row>
    <row r="28" spans="1:11" ht="47.25">
      <c r="A28" s="232"/>
      <c r="B28" s="232"/>
      <c r="C28" s="85" t="s">
        <v>80</v>
      </c>
      <c r="D28" s="86">
        <f t="shared" si="3"/>
        <v>0</v>
      </c>
      <c r="E28" s="86">
        <f t="shared" si="3"/>
        <v>0</v>
      </c>
      <c r="F28" s="86">
        <f t="shared" si="3"/>
        <v>0</v>
      </c>
      <c r="G28" s="86">
        <f t="shared" si="3"/>
        <v>0</v>
      </c>
      <c r="H28" s="86">
        <f t="shared" si="3"/>
        <v>0</v>
      </c>
      <c r="I28" s="88">
        <v>0</v>
      </c>
      <c r="J28" s="88">
        <v>0</v>
      </c>
      <c r="K28" s="88">
        <v>0</v>
      </c>
    </row>
    <row r="29" spans="1:11" ht="47.25">
      <c r="A29" s="232"/>
      <c r="B29" s="233"/>
      <c r="C29" s="85" t="s">
        <v>81</v>
      </c>
      <c r="D29" s="86">
        <f t="shared" si="3"/>
        <v>0</v>
      </c>
      <c r="E29" s="86">
        <f t="shared" si="3"/>
        <v>0</v>
      </c>
      <c r="F29" s="86">
        <f t="shared" si="3"/>
        <v>0</v>
      </c>
      <c r="G29" s="86">
        <f t="shared" si="3"/>
        <v>0</v>
      </c>
      <c r="H29" s="86">
        <f t="shared" si="3"/>
        <v>0</v>
      </c>
      <c r="I29" s="88">
        <v>0</v>
      </c>
      <c r="J29" s="88">
        <v>0</v>
      </c>
      <c r="K29" s="88">
        <v>0</v>
      </c>
    </row>
    <row r="30" spans="1:11" ht="15.75">
      <c r="A30" s="232"/>
      <c r="B30" s="231" t="s">
        <v>217</v>
      </c>
      <c r="C30" s="85" t="s">
        <v>9</v>
      </c>
      <c r="D30" s="86">
        <f>D31+D32+D33+D34</f>
        <v>210</v>
      </c>
      <c r="E30" s="86">
        <f>E31+E32+E33+E34</f>
        <v>0</v>
      </c>
      <c r="F30" s="86">
        <f>F31+F32+F33+F34</f>
        <v>0</v>
      </c>
      <c r="G30" s="86">
        <f>G31+G32+G33+G34</f>
        <v>210</v>
      </c>
      <c r="H30" s="86">
        <f>H31+H32+H33+H34</f>
        <v>210</v>
      </c>
      <c r="I30" s="88">
        <f>G30/D30*100</f>
        <v>100</v>
      </c>
      <c r="J30" s="88">
        <v>0</v>
      </c>
      <c r="K30" s="88">
        <v>0</v>
      </c>
    </row>
    <row r="31" spans="1:11" ht="31.5">
      <c r="A31" s="232"/>
      <c r="B31" s="232"/>
      <c r="C31" s="85" t="s">
        <v>76</v>
      </c>
      <c r="D31" s="86">
        <f>D57</f>
        <v>0</v>
      </c>
      <c r="E31" s="86">
        <f>E57</f>
        <v>0</v>
      </c>
      <c r="F31" s="86">
        <f>F57</f>
        <v>0</v>
      </c>
      <c r="G31" s="86">
        <f>G57</f>
        <v>0</v>
      </c>
      <c r="H31" s="86">
        <f>H57</f>
        <v>0</v>
      </c>
      <c r="I31" s="88">
        <v>0</v>
      </c>
      <c r="J31" s="88">
        <v>0</v>
      </c>
      <c r="K31" s="88">
        <v>0</v>
      </c>
    </row>
    <row r="32" spans="1:11" ht="31.5">
      <c r="A32" s="232"/>
      <c r="B32" s="232"/>
      <c r="C32" s="109" t="s">
        <v>213</v>
      </c>
      <c r="D32" s="86">
        <f aca="true" t="shared" si="4" ref="D32:H34">D58</f>
        <v>0</v>
      </c>
      <c r="E32" s="86">
        <f t="shared" si="4"/>
        <v>0</v>
      </c>
      <c r="F32" s="86">
        <f t="shared" si="4"/>
        <v>0</v>
      </c>
      <c r="G32" s="86">
        <f t="shared" si="4"/>
        <v>0</v>
      </c>
      <c r="H32" s="86">
        <f t="shared" si="4"/>
        <v>0</v>
      </c>
      <c r="I32" s="88">
        <v>0</v>
      </c>
      <c r="J32" s="88">
        <v>0</v>
      </c>
      <c r="K32" s="88">
        <v>0</v>
      </c>
    </row>
    <row r="33" spans="1:11" ht="47.25">
      <c r="A33" s="232"/>
      <c r="B33" s="232"/>
      <c r="C33" s="85" t="s">
        <v>80</v>
      </c>
      <c r="D33" s="86">
        <f t="shared" si="4"/>
        <v>0</v>
      </c>
      <c r="E33" s="86">
        <f t="shared" si="4"/>
        <v>0</v>
      </c>
      <c r="F33" s="86">
        <f t="shared" si="4"/>
        <v>0</v>
      </c>
      <c r="G33" s="86">
        <f t="shared" si="4"/>
        <v>0</v>
      </c>
      <c r="H33" s="86">
        <f t="shared" si="4"/>
        <v>0</v>
      </c>
      <c r="I33" s="88">
        <v>0</v>
      </c>
      <c r="J33" s="88">
        <v>0</v>
      </c>
      <c r="K33" s="88">
        <v>0</v>
      </c>
    </row>
    <row r="34" spans="1:11" ht="47.25">
      <c r="A34" s="233"/>
      <c r="B34" s="233"/>
      <c r="C34" s="85" t="s">
        <v>81</v>
      </c>
      <c r="D34" s="86">
        <f t="shared" si="4"/>
        <v>210</v>
      </c>
      <c r="E34" s="86">
        <f t="shared" si="4"/>
        <v>0</v>
      </c>
      <c r="F34" s="86">
        <f t="shared" si="4"/>
        <v>0</v>
      </c>
      <c r="G34" s="86">
        <f t="shared" si="4"/>
        <v>210</v>
      </c>
      <c r="H34" s="86">
        <f t="shared" si="4"/>
        <v>210</v>
      </c>
      <c r="I34" s="88">
        <f>G34/D34*100</f>
        <v>100</v>
      </c>
      <c r="J34" s="88">
        <v>0</v>
      </c>
      <c r="K34" s="88">
        <v>0</v>
      </c>
    </row>
    <row r="35" spans="1:11" ht="15.75">
      <c r="A35" s="231" t="s">
        <v>218</v>
      </c>
      <c r="B35" s="231" t="s">
        <v>219</v>
      </c>
      <c r="C35" s="85" t="s">
        <v>9</v>
      </c>
      <c r="D35" s="86">
        <f>D36+D37+D38+D39</f>
        <v>590</v>
      </c>
      <c r="E35" s="86">
        <f>E36+E37+E38+E39</f>
        <v>380</v>
      </c>
      <c r="F35" s="86">
        <f>F36+F37+F38+F39</f>
        <v>369.5</v>
      </c>
      <c r="G35" s="86">
        <f>G36+G37+G38+G39</f>
        <v>295</v>
      </c>
      <c r="H35" s="86">
        <f>H36+H37+H38+H39</f>
        <v>295</v>
      </c>
      <c r="I35" s="88">
        <f>H35/D35*100</f>
        <v>50</v>
      </c>
      <c r="J35" s="88">
        <f>G35/E35*100</f>
        <v>77.63157894736842</v>
      </c>
      <c r="K35" s="88">
        <f>G35/F35*100</f>
        <v>79.83761840324763</v>
      </c>
    </row>
    <row r="36" spans="1:11" ht="31.5">
      <c r="A36" s="232"/>
      <c r="B36" s="232"/>
      <c r="C36" s="85" t="s">
        <v>76</v>
      </c>
      <c r="D36" s="86">
        <f>D42+D47+D52+D57</f>
        <v>380</v>
      </c>
      <c r="E36" s="86">
        <f aca="true" t="shared" si="5" ref="E36:H39">E42+E47+E52+E57</f>
        <v>380</v>
      </c>
      <c r="F36" s="86">
        <f t="shared" si="5"/>
        <v>369.5</v>
      </c>
      <c r="G36" s="86">
        <f t="shared" si="5"/>
        <v>85</v>
      </c>
      <c r="H36" s="86">
        <f t="shared" si="5"/>
        <v>85</v>
      </c>
      <c r="I36" s="88">
        <f>H36/D36*100</f>
        <v>22.36842105263158</v>
      </c>
      <c r="J36" s="88">
        <f>G36/E36*100</f>
        <v>22.36842105263158</v>
      </c>
      <c r="K36" s="88">
        <f>G36/F36*100</f>
        <v>23.00405953991881</v>
      </c>
    </row>
    <row r="37" spans="1:11" ht="31.5">
      <c r="A37" s="232"/>
      <c r="B37" s="232"/>
      <c r="C37" s="109" t="s">
        <v>213</v>
      </c>
      <c r="D37" s="86">
        <f>D43+D48+D53+D58</f>
        <v>0</v>
      </c>
      <c r="E37" s="86">
        <f t="shared" si="5"/>
        <v>0</v>
      </c>
      <c r="F37" s="86">
        <f t="shared" si="5"/>
        <v>0</v>
      </c>
      <c r="G37" s="86">
        <f t="shared" si="5"/>
        <v>0</v>
      </c>
      <c r="H37" s="86">
        <f t="shared" si="5"/>
        <v>0</v>
      </c>
      <c r="I37" s="88">
        <v>0</v>
      </c>
      <c r="J37" s="88">
        <v>0</v>
      </c>
      <c r="K37" s="88">
        <v>0</v>
      </c>
    </row>
    <row r="38" spans="1:11" ht="47.25">
      <c r="A38" s="232"/>
      <c r="B38" s="232"/>
      <c r="C38" s="85" t="s">
        <v>80</v>
      </c>
      <c r="D38" s="86">
        <f>D44+D49+D54+D59</f>
        <v>0</v>
      </c>
      <c r="E38" s="86">
        <f t="shared" si="5"/>
        <v>0</v>
      </c>
      <c r="F38" s="86">
        <f t="shared" si="5"/>
        <v>0</v>
      </c>
      <c r="G38" s="86">
        <f t="shared" si="5"/>
        <v>0</v>
      </c>
      <c r="H38" s="86">
        <f t="shared" si="5"/>
        <v>0</v>
      </c>
      <c r="I38" s="88">
        <v>0</v>
      </c>
      <c r="J38" s="88">
        <v>0</v>
      </c>
      <c r="K38" s="88">
        <v>0</v>
      </c>
    </row>
    <row r="39" spans="1:11" ht="47.25">
      <c r="A39" s="232"/>
      <c r="B39" s="233"/>
      <c r="C39" s="85" t="s">
        <v>81</v>
      </c>
      <c r="D39" s="86">
        <f>D45+D50+D55+D60</f>
        <v>210</v>
      </c>
      <c r="E39" s="86">
        <f t="shared" si="5"/>
        <v>0</v>
      </c>
      <c r="F39" s="86">
        <f t="shared" si="5"/>
        <v>0</v>
      </c>
      <c r="G39" s="86">
        <f t="shared" si="5"/>
        <v>210</v>
      </c>
      <c r="H39" s="86">
        <f t="shared" si="5"/>
        <v>210</v>
      </c>
      <c r="I39" s="88">
        <f>G39/D39*100</f>
        <v>100</v>
      </c>
      <c r="J39" s="88">
        <v>0</v>
      </c>
      <c r="K39" s="88">
        <v>0</v>
      </c>
    </row>
    <row r="40" spans="1:11" ht="15.75">
      <c r="A40" s="232"/>
      <c r="B40" s="236" t="s">
        <v>82</v>
      </c>
      <c r="C40" s="237"/>
      <c r="D40" s="237"/>
      <c r="E40" s="237"/>
      <c r="F40" s="237"/>
      <c r="G40" s="237"/>
      <c r="H40" s="237"/>
      <c r="I40" s="237"/>
      <c r="J40" s="237"/>
      <c r="K40" s="238"/>
    </row>
    <row r="41" spans="1:11" ht="15.75">
      <c r="A41" s="232"/>
      <c r="B41" s="234" t="s">
        <v>220</v>
      </c>
      <c r="C41" s="85" t="s">
        <v>9</v>
      </c>
      <c r="D41" s="86">
        <f>D42+D43+D44+D45</f>
        <v>200</v>
      </c>
      <c r="E41" s="86">
        <f>E42+E43+E44+E45</f>
        <v>200</v>
      </c>
      <c r="F41" s="86">
        <f>F42+F43+F44+F45</f>
        <v>200</v>
      </c>
      <c r="G41" s="86">
        <f>G42+G43+G44+G45</f>
        <v>10</v>
      </c>
      <c r="H41" s="86">
        <f>H42+H43+H44+H45</f>
        <v>10</v>
      </c>
      <c r="I41" s="88">
        <f>H41/D41*100</f>
        <v>5</v>
      </c>
      <c r="J41" s="88">
        <f>G41/E41*100</f>
        <v>5</v>
      </c>
      <c r="K41" s="88">
        <f>G41/F41*100</f>
        <v>5</v>
      </c>
    </row>
    <row r="42" spans="1:11" ht="31.5">
      <c r="A42" s="232"/>
      <c r="B42" s="234"/>
      <c r="C42" s="85" t="s">
        <v>76</v>
      </c>
      <c r="D42" s="86">
        <f>D120+D206</f>
        <v>200</v>
      </c>
      <c r="E42" s="86">
        <f aca="true" t="shared" si="6" ref="E42:H45">E120+E206</f>
        <v>200</v>
      </c>
      <c r="F42" s="86">
        <f t="shared" si="6"/>
        <v>200</v>
      </c>
      <c r="G42" s="86">
        <f t="shared" si="6"/>
        <v>10</v>
      </c>
      <c r="H42" s="86">
        <f t="shared" si="6"/>
        <v>10</v>
      </c>
      <c r="I42" s="88">
        <f>H42/D42*100</f>
        <v>5</v>
      </c>
      <c r="J42" s="88">
        <f>G42/E42*100</f>
        <v>5</v>
      </c>
      <c r="K42" s="88">
        <f>G42/F42*100</f>
        <v>5</v>
      </c>
    </row>
    <row r="43" spans="1:11" ht="31.5">
      <c r="A43" s="232"/>
      <c r="B43" s="234"/>
      <c r="C43" s="109" t="s">
        <v>213</v>
      </c>
      <c r="D43" s="86">
        <f>D121+D207</f>
        <v>0</v>
      </c>
      <c r="E43" s="86">
        <f t="shared" si="6"/>
        <v>0</v>
      </c>
      <c r="F43" s="86">
        <f t="shared" si="6"/>
        <v>0</v>
      </c>
      <c r="G43" s="86">
        <f t="shared" si="6"/>
        <v>0</v>
      </c>
      <c r="H43" s="86">
        <f t="shared" si="6"/>
        <v>0</v>
      </c>
      <c r="I43" s="88">
        <v>0</v>
      </c>
      <c r="J43" s="88">
        <v>0</v>
      </c>
      <c r="K43" s="88">
        <v>0</v>
      </c>
    </row>
    <row r="44" spans="1:11" ht="47.25">
      <c r="A44" s="232"/>
      <c r="B44" s="234"/>
      <c r="C44" s="85" t="s">
        <v>80</v>
      </c>
      <c r="D44" s="86">
        <f>D122+D208</f>
        <v>0</v>
      </c>
      <c r="E44" s="86">
        <f t="shared" si="6"/>
        <v>0</v>
      </c>
      <c r="F44" s="86">
        <f t="shared" si="6"/>
        <v>0</v>
      </c>
      <c r="G44" s="86">
        <f t="shared" si="6"/>
        <v>0</v>
      </c>
      <c r="H44" s="86">
        <f t="shared" si="6"/>
        <v>0</v>
      </c>
      <c r="I44" s="88">
        <v>0</v>
      </c>
      <c r="J44" s="88">
        <v>0</v>
      </c>
      <c r="K44" s="88">
        <v>0</v>
      </c>
    </row>
    <row r="45" spans="1:11" ht="47.25">
      <c r="A45" s="232"/>
      <c r="B45" s="234"/>
      <c r="C45" s="85" t="s">
        <v>81</v>
      </c>
      <c r="D45" s="86">
        <f>D123+D209</f>
        <v>0</v>
      </c>
      <c r="E45" s="86">
        <f t="shared" si="6"/>
        <v>0</v>
      </c>
      <c r="F45" s="86">
        <f t="shared" si="6"/>
        <v>0</v>
      </c>
      <c r="G45" s="86">
        <f t="shared" si="6"/>
        <v>0</v>
      </c>
      <c r="H45" s="86">
        <f t="shared" si="6"/>
        <v>0</v>
      </c>
      <c r="I45" s="88">
        <v>0</v>
      </c>
      <c r="J45" s="88">
        <v>0</v>
      </c>
      <c r="K45" s="88">
        <v>0</v>
      </c>
    </row>
    <row r="46" spans="1:11" ht="15.75">
      <c r="A46" s="232"/>
      <c r="B46" s="231" t="s">
        <v>215</v>
      </c>
      <c r="C46" s="85" t="s">
        <v>9</v>
      </c>
      <c r="D46" s="86">
        <f>D47+D48+D49+D50</f>
        <v>180</v>
      </c>
      <c r="E46" s="86">
        <f>E47+E48+E49+E50</f>
        <v>180</v>
      </c>
      <c r="F46" s="86">
        <f>F47+F48+F49+F50</f>
        <v>169.5</v>
      </c>
      <c r="G46" s="86">
        <f>G47+G48+G49+G50</f>
        <v>75</v>
      </c>
      <c r="H46" s="86">
        <f>H47+H48+H49+H50</f>
        <v>75</v>
      </c>
      <c r="I46" s="88">
        <f>H46/D46*100</f>
        <v>41.66666666666667</v>
      </c>
      <c r="J46" s="88">
        <f>G46/E46*100</f>
        <v>41.66666666666667</v>
      </c>
      <c r="K46" s="88">
        <f>G46/F46*100</f>
        <v>44.24778761061947</v>
      </c>
    </row>
    <row r="47" spans="1:11" ht="31.5">
      <c r="A47" s="232"/>
      <c r="B47" s="232"/>
      <c r="C47" s="85" t="s">
        <v>76</v>
      </c>
      <c r="D47" s="86">
        <f aca="true" t="shared" si="7" ref="D47:H50">D69+D125+D211</f>
        <v>180</v>
      </c>
      <c r="E47" s="86">
        <f t="shared" si="7"/>
        <v>180</v>
      </c>
      <c r="F47" s="86">
        <f t="shared" si="7"/>
        <v>169.5</v>
      </c>
      <c r="G47" s="86">
        <f t="shared" si="7"/>
        <v>75</v>
      </c>
      <c r="H47" s="86">
        <f t="shared" si="7"/>
        <v>75</v>
      </c>
      <c r="I47" s="88">
        <f>H47/D47*100</f>
        <v>41.66666666666667</v>
      </c>
      <c r="J47" s="88">
        <f>G47/E47*100</f>
        <v>41.66666666666667</v>
      </c>
      <c r="K47" s="88">
        <f>G47/F47*100</f>
        <v>44.24778761061947</v>
      </c>
    </row>
    <row r="48" spans="1:11" ht="31.5">
      <c r="A48" s="232"/>
      <c r="B48" s="232"/>
      <c r="C48" s="109" t="s">
        <v>213</v>
      </c>
      <c r="D48" s="86">
        <f t="shared" si="7"/>
        <v>0</v>
      </c>
      <c r="E48" s="86">
        <f t="shared" si="7"/>
        <v>0</v>
      </c>
      <c r="F48" s="86">
        <f t="shared" si="7"/>
        <v>0</v>
      </c>
      <c r="G48" s="86">
        <f t="shared" si="7"/>
        <v>0</v>
      </c>
      <c r="H48" s="86">
        <f t="shared" si="7"/>
        <v>0</v>
      </c>
      <c r="I48" s="88">
        <v>0</v>
      </c>
      <c r="J48" s="88">
        <v>0</v>
      </c>
      <c r="K48" s="88">
        <v>0</v>
      </c>
    </row>
    <row r="49" spans="1:11" ht="47.25">
      <c r="A49" s="232"/>
      <c r="B49" s="232"/>
      <c r="C49" s="85" t="s">
        <v>80</v>
      </c>
      <c r="D49" s="86">
        <f t="shared" si="7"/>
        <v>0</v>
      </c>
      <c r="E49" s="86">
        <f t="shared" si="7"/>
        <v>0</v>
      </c>
      <c r="F49" s="86">
        <f t="shared" si="7"/>
        <v>0</v>
      </c>
      <c r="G49" s="86">
        <f t="shared" si="7"/>
        <v>0</v>
      </c>
      <c r="H49" s="86">
        <f t="shared" si="7"/>
        <v>0</v>
      </c>
      <c r="I49" s="88">
        <v>0</v>
      </c>
      <c r="J49" s="88">
        <v>0</v>
      </c>
      <c r="K49" s="88">
        <v>0</v>
      </c>
    </row>
    <row r="50" spans="1:11" ht="47.25">
      <c r="A50" s="232"/>
      <c r="B50" s="233"/>
      <c r="C50" s="85" t="s">
        <v>81</v>
      </c>
      <c r="D50" s="86">
        <f t="shared" si="7"/>
        <v>0</v>
      </c>
      <c r="E50" s="86">
        <f t="shared" si="7"/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8">
        <v>0</v>
      </c>
      <c r="J50" s="88">
        <v>0</v>
      </c>
      <c r="K50" s="88">
        <v>0</v>
      </c>
    </row>
    <row r="51" spans="1:11" ht="15.75">
      <c r="A51" s="232"/>
      <c r="B51" s="234" t="s">
        <v>216</v>
      </c>
      <c r="C51" s="85" t="s">
        <v>9</v>
      </c>
      <c r="D51" s="86">
        <f>D52+D53+D54+D55</f>
        <v>0</v>
      </c>
      <c r="E51" s="86">
        <f>E52+E53+E54+E55</f>
        <v>0</v>
      </c>
      <c r="F51" s="86">
        <f>F52+F53+F54+F55</f>
        <v>0</v>
      </c>
      <c r="G51" s="86">
        <f>G52+G53+G54+G55</f>
        <v>0</v>
      </c>
      <c r="H51" s="86">
        <f>H52+H53+H54+H55</f>
        <v>0</v>
      </c>
      <c r="I51" s="88">
        <v>0</v>
      </c>
      <c r="J51" s="88">
        <v>0</v>
      </c>
      <c r="K51" s="88">
        <v>0</v>
      </c>
    </row>
    <row r="52" spans="1:11" ht="31.5">
      <c r="A52" s="232"/>
      <c r="B52" s="234"/>
      <c r="C52" s="85" t="s">
        <v>76</v>
      </c>
      <c r="D52" s="86">
        <f aca="true" t="shared" si="8" ref="D52:H55">D74+D130+D216+D292+D333</f>
        <v>0</v>
      </c>
      <c r="E52" s="86">
        <f t="shared" si="8"/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88">
        <v>0</v>
      </c>
      <c r="J52" s="88">
        <v>0</v>
      </c>
      <c r="K52" s="88">
        <v>0</v>
      </c>
    </row>
    <row r="53" spans="1:11" ht="31.5">
      <c r="A53" s="232"/>
      <c r="B53" s="234"/>
      <c r="C53" s="109" t="s">
        <v>213</v>
      </c>
      <c r="D53" s="86">
        <f t="shared" si="8"/>
        <v>0</v>
      </c>
      <c r="E53" s="86">
        <f t="shared" si="8"/>
        <v>0</v>
      </c>
      <c r="F53" s="86">
        <f t="shared" si="8"/>
        <v>0</v>
      </c>
      <c r="G53" s="86">
        <f t="shared" si="8"/>
        <v>0</v>
      </c>
      <c r="H53" s="86">
        <f t="shared" si="8"/>
        <v>0</v>
      </c>
      <c r="I53" s="88">
        <v>0</v>
      </c>
      <c r="J53" s="88">
        <v>0</v>
      </c>
      <c r="K53" s="88">
        <v>0</v>
      </c>
    </row>
    <row r="54" spans="1:11" ht="47.25">
      <c r="A54" s="232"/>
      <c r="B54" s="234"/>
      <c r="C54" s="85" t="s">
        <v>80</v>
      </c>
      <c r="D54" s="86">
        <f t="shared" si="8"/>
        <v>0</v>
      </c>
      <c r="E54" s="86">
        <f t="shared" si="8"/>
        <v>0</v>
      </c>
      <c r="F54" s="86">
        <f t="shared" si="8"/>
        <v>0</v>
      </c>
      <c r="G54" s="86">
        <f t="shared" si="8"/>
        <v>0</v>
      </c>
      <c r="H54" s="86">
        <f t="shared" si="8"/>
        <v>0</v>
      </c>
      <c r="I54" s="88">
        <v>0</v>
      </c>
      <c r="J54" s="88">
        <v>0</v>
      </c>
      <c r="K54" s="88">
        <v>0</v>
      </c>
    </row>
    <row r="55" spans="1:11" ht="47.25">
      <c r="A55" s="232"/>
      <c r="B55" s="234"/>
      <c r="C55" s="85" t="s">
        <v>81</v>
      </c>
      <c r="D55" s="86">
        <f t="shared" si="8"/>
        <v>0</v>
      </c>
      <c r="E55" s="86">
        <f t="shared" si="8"/>
        <v>0</v>
      </c>
      <c r="F55" s="86">
        <f t="shared" si="8"/>
        <v>0</v>
      </c>
      <c r="G55" s="86">
        <f t="shared" si="8"/>
        <v>0</v>
      </c>
      <c r="H55" s="86">
        <f t="shared" si="8"/>
        <v>0</v>
      </c>
      <c r="I55" s="88">
        <v>0</v>
      </c>
      <c r="J55" s="88">
        <v>0</v>
      </c>
      <c r="K55" s="88">
        <v>0</v>
      </c>
    </row>
    <row r="56" spans="1:11" ht="15.75">
      <c r="A56" s="232"/>
      <c r="B56" s="231" t="s">
        <v>217</v>
      </c>
      <c r="C56" s="85" t="s">
        <v>9</v>
      </c>
      <c r="D56" s="86">
        <f>D57+D58+D59+D60</f>
        <v>210</v>
      </c>
      <c r="E56" s="86">
        <f>E57+E58+E59+E60</f>
        <v>0</v>
      </c>
      <c r="F56" s="86">
        <f>F57+F58+F59+F60</f>
        <v>0</v>
      </c>
      <c r="G56" s="86">
        <f>G57+G58+G59+G60</f>
        <v>210</v>
      </c>
      <c r="H56" s="86">
        <f>H57+H58+H59+H60</f>
        <v>210</v>
      </c>
      <c r="I56" s="88">
        <f>H56/D56*100</f>
        <v>100</v>
      </c>
      <c r="J56" s="88">
        <v>0</v>
      </c>
      <c r="K56" s="88">
        <v>0</v>
      </c>
    </row>
    <row r="57" spans="1:11" ht="31.5">
      <c r="A57" s="232"/>
      <c r="B57" s="232"/>
      <c r="C57" s="85" t="s">
        <v>76</v>
      </c>
      <c r="D57" s="86">
        <f>D135+D297</f>
        <v>0</v>
      </c>
      <c r="E57" s="86">
        <f aca="true" t="shared" si="9" ref="E57:H59">E135+E297</f>
        <v>0</v>
      </c>
      <c r="F57" s="86">
        <f t="shared" si="9"/>
        <v>0</v>
      </c>
      <c r="G57" s="86">
        <f t="shared" si="9"/>
        <v>0</v>
      </c>
      <c r="H57" s="86">
        <f t="shared" si="9"/>
        <v>0</v>
      </c>
      <c r="I57" s="88">
        <v>0</v>
      </c>
      <c r="J57" s="88">
        <v>0</v>
      </c>
      <c r="K57" s="88">
        <v>0</v>
      </c>
    </row>
    <row r="58" spans="1:11" ht="31.5">
      <c r="A58" s="232"/>
      <c r="B58" s="232"/>
      <c r="C58" s="109" t="s">
        <v>213</v>
      </c>
      <c r="D58" s="86">
        <f>D136+D298</f>
        <v>0</v>
      </c>
      <c r="E58" s="86">
        <f t="shared" si="9"/>
        <v>0</v>
      </c>
      <c r="F58" s="86">
        <f t="shared" si="9"/>
        <v>0</v>
      </c>
      <c r="G58" s="86">
        <f t="shared" si="9"/>
        <v>0</v>
      </c>
      <c r="H58" s="86">
        <f t="shared" si="9"/>
        <v>0</v>
      </c>
      <c r="I58" s="88">
        <v>0</v>
      </c>
      <c r="J58" s="88">
        <v>0</v>
      </c>
      <c r="K58" s="88">
        <v>0</v>
      </c>
    </row>
    <row r="59" spans="1:11" ht="47.25">
      <c r="A59" s="232"/>
      <c r="B59" s="232"/>
      <c r="C59" s="85" t="s">
        <v>80</v>
      </c>
      <c r="D59" s="86">
        <f>D137+D299</f>
        <v>0</v>
      </c>
      <c r="E59" s="86">
        <f t="shared" si="9"/>
        <v>0</v>
      </c>
      <c r="F59" s="86">
        <f t="shared" si="9"/>
        <v>0</v>
      </c>
      <c r="G59" s="86">
        <f t="shared" si="9"/>
        <v>0</v>
      </c>
      <c r="H59" s="86">
        <f t="shared" si="9"/>
        <v>0</v>
      </c>
      <c r="I59" s="88">
        <v>0</v>
      </c>
      <c r="J59" s="88">
        <v>0</v>
      </c>
      <c r="K59" s="88">
        <v>0</v>
      </c>
    </row>
    <row r="60" spans="1:11" ht="47.25">
      <c r="A60" s="233"/>
      <c r="B60" s="233"/>
      <c r="C60" s="85" t="s">
        <v>81</v>
      </c>
      <c r="D60" s="86">
        <f>D138+D300</f>
        <v>210</v>
      </c>
      <c r="E60" s="86">
        <f>E138+E300+E66</f>
        <v>0</v>
      </c>
      <c r="F60" s="86">
        <f>F138+F300+F66</f>
        <v>0</v>
      </c>
      <c r="G60" s="86">
        <f>G138+G300</f>
        <v>210</v>
      </c>
      <c r="H60" s="86">
        <f>H138+H300</f>
        <v>210</v>
      </c>
      <c r="I60" s="88">
        <f>G60/D60*100</f>
        <v>100</v>
      </c>
      <c r="J60" s="88">
        <v>0</v>
      </c>
      <c r="K60" s="88">
        <v>0</v>
      </c>
    </row>
    <row r="61" spans="1:11" ht="15.75">
      <c r="A61" s="234"/>
      <c r="B61" s="234"/>
      <c r="C61" s="234"/>
      <c r="D61" s="234"/>
      <c r="E61" s="234"/>
      <c r="F61" s="234"/>
      <c r="G61" s="90"/>
      <c r="H61" s="90"/>
      <c r="I61" s="92"/>
      <c r="J61" s="92"/>
      <c r="K61" s="92"/>
    </row>
    <row r="62" spans="1:11" ht="15.75">
      <c r="A62" s="239" t="s">
        <v>221</v>
      </c>
      <c r="B62" s="234" t="s">
        <v>219</v>
      </c>
      <c r="C62" s="85" t="s">
        <v>9</v>
      </c>
      <c r="D62" s="86">
        <f>D63+D64+D65+D66</f>
        <v>10</v>
      </c>
      <c r="E62" s="86">
        <f>E63+E64+E65+E66</f>
        <v>10</v>
      </c>
      <c r="F62" s="86">
        <f>F63+F64+F65+F66</f>
        <v>9</v>
      </c>
      <c r="G62" s="86">
        <f>G63+G64+G65+G66</f>
        <v>0</v>
      </c>
      <c r="H62" s="86">
        <f>H63+H64+H65+H66</f>
        <v>0</v>
      </c>
      <c r="I62" s="88">
        <f>H62/D62*100</f>
        <v>0</v>
      </c>
      <c r="J62" s="88">
        <f>G62/E62*100</f>
        <v>0</v>
      </c>
      <c r="K62" s="88">
        <f>G62/F62*100</f>
        <v>0</v>
      </c>
    </row>
    <row r="63" spans="1:11" ht="31.5">
      <c r="A63" s="240"/>
      <c r="B63" s="234"/>
      <c r="C63" s="85" t="s">
        <v>76</v>
      </c>
      <c r="D63" s="86">
        <f>D69+D74</f>
        <v>10</v>
      </c>
      <c r="E63" s="86">
        <f>E69+E74</f>
        <v>10</v>
      </c>
      <c r="F63" s="86">
        <f>F69+F74</f>
        <v>9</v>
      </c>
      <c r="G63" s="86">
        <f>G69+G74</f>
        <v>0</v>
      </c>
      <c r="H63" s="86">
        <f>H69+H74</f>
        <v>0</v>
      </c>
      <c r="I63" s="88">
        <f>H63/D63*100</f>
        <v>0</v>
      </c>
      <c r="J63" s="88">
        <f>G63/E63*100</f>
        <v>0</v>
      </c>
      <c r="K63" s="88">
        <f>G63/F63*100</f>
        <v>0</v>
      </c>
    </row>
    <row r="64" spans="1:11" ht="47.25">
      <c r="A64" s="240"/>
      <c r="B64" s="234"/>
      <c r="C64" s="109" t="s">
        <v>222</v>
      </c>
      <c r="D64" s="86">
        <f aca="true" t="shared" si="10" ref="D64:H66">D70+D75</f>
        <v>0</v>
      </c>
      <c r="E64" s="86">
        <f t="shared" si="10"/>
        <v>0</v>
      </c>
      <c r="F64" s="86">
        <f t="shared" si="10"/>
        <v>0</v>
      </c>
      <c r="G64" s="86">
        <f t="shared" si="10"/>
        <v>0</v>
      </c>
      <c r="H64" s="86">
        <f t="shared" si="10"/>
        <v>0</v>
      </c>
      <c r="I64" s="88">
        <v>0</v>
      </c>
      <c r="J64" s="88">
        <v>0</v>
      </c>
      <c r="K64" s="88">
        <v>0</v>
      </c>
    </row>
    <row r="65" spans="1:13" ht="47.25">
      <c r="A65" s="240"/>
      <c r="B65" s="234"/>
      <c r="C65" s="85" t="s">
        <v>80</v>
      </c>
      <c r="D65" s="86">
        <f t="shared" si="10"/>
        <v>0</v>
      </c>
      <c r="E65" s="86">
        <f t="shared" si="10"/>
        <v>0</v>
      </c>
      <c r="F65" s="86">
        <f t="shared" si="10"/>
        <v>0</v>
      </c>
      <c r="G65" s="86">
        <f t="shared" si="10"/>
        <v>0</v>
      </c>
      <c r="H65" s="86">
        <f t="shared" si="10"/>
        <v>0</v>
      </c>
      <c r="I65" s="88">
        <v>0</v>
      </c>
      <c r="J65" s="88">
        <v>0</v>
      </c>
      <c r="K65" s="88">
        <v>0</v>
      </c>
      <c r="M65" s="93"/>
    </row>
    <row r="66" spans="1:11" ht="132" customHeight="1">
      <c r="A66" s="240"/>
      <c r="B66" s="234"/>
      <c r="C66" s="85" t="s">
        <v>81</v>
      </c>
      <c r="D66" s="86">
        <f>D82</f>
        <v>0</v>
      </c>
      <c r="E66" s="86">
        <f t="shared" si="10"/>
        <v>0</v>
      </c>
      <c r="F66" s="86">
        <f t="shared" si="10"/>
        <v>0</v>
      </c>
      <c r="G66" s="86">
        <f t="shared" si="10"/>
        <v>0</v>
      </c>
      <c r="H66" s="86">
        <f t="shared" si="10"/>
        <v>0</v>
      </c>
      <c r="I66" s="88">
        <v>0</v>
      </c>
      <c r="J66" s="88">
        <v>0</v>
      </c>
      <c r="K66" s="88">
        <v>0</v>
      </c>
    </row>
    <row r="67" spans="1:11" ht="15.75">
      <c r="A67" s="240"/>
      <c r="B67" s="236" t="s">
        <v>82</v>
      </c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11" ht="15.75">
      <c r="A68" s="240"/>
      <c r="B68" s="242" t="s">
        <v>223</v>
      </c>
      <c r="C68" s="85" t="s">
        <v>9</v>
      </c>
      <c r="D68" s="86">
        <f>D69+D70+D71+D72</f>
        <v>10</v>
      </c>
      <c r="E68" s="86">
        <f>E69+E70+E71+E72</f>
        <v>10</v>
      </c>
      <c r="F68" s="86">
        <f>F69+F70+F71+F72</f>
        <v>9</v>
      </c>
      <c r="G68" s="86">
        <f>G69+G70+G71+G72</f>
        <v>0</v>
      </c>
      <c r="H68" s="86">
        <f>H69+H70+H71+H72</f>
        <v>0</v>
      </c>
      <c r="I68" s="88">
        <f>H68/D68*100</f>
        <v>0</v>
      </c>
      <c r="J68" s="88">
        <f>G68/E68*100</f>
        <v>0</v>
      </c>
      <c r="K68" s="88">
        <f>G68/F68*100</f>
        <v>0</v>
      </c>
    </row>
    <row r="69" spans="1:11" ht="31.5">
      <c r="A69" s="240"/>
      <c r="B69" s="242"/>
      <c r="C69" s="85" t="s">
        <v>76</v>
      </c>
      <c r="D69" s="86">
        <f>D84+D94</f>
        <v>10</v>
      </c>
      <c r="E69" s="86">
        <f>E84+E94</f>
        <v>10</v>
      </c>
      <c r="F69" s="86">
        <f>F84+F94</f>
        <v>9</v>
      </c>
      <c r="G69" s="86">
        <f>G84+G94</f>
        <v>0</v>
      </c>
      <c r="H69" s="86">
        <f>H84+H94</f>
        <v>0</v>
      </c>
      <c r="I69" s="88">
        <f>H69/D69*100</f>
        <v>0</v>
      </c>
      <c r="J69" s="88">
        <f>G69/E69*100</f>
        <v>0</v>
      </c>
      <c r="K69" s="88">
        <f>G69/F69*100</f>
        <v>0</v>
      </c>
    </row>
    <row r="70" spans="1:11" ht="47.25">
      <c r="A70" s="240"/>
      <c r="B70" s="242"/>
      <c r="C70" s="85" t="s">
        <v>78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8">
        <v>0</v>
      </c>
      <c r="J70" s="88">
        <v>0</v>
      </c>
      <c r="K70" s="88">
        <v>0</v>
      </c>
    </row>
    <row r="71" spans="1:11" ht="47.25">
      <c r="A71" s="240"/>
      <c r="B71" s="242"/>
      <c r="C71" s="85" t="s">
        <v>80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8">
        <v>0</v>
      </c>
      <c r="J71" s="88">
        <v>0</v>
      </c>
      <c r="K71" s="88">
        <v>0</v>
      </c>
    </row>
    <row r="72" spans="1:11" ht="47.25">
      <c r="A72" s="240"/>
      <c r="B72" s="242"/>
      <c r="C72" s="85" t="s">
        <v>224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8">
        <v>0</v>
      </c>
      <c r="J72" s="88">
        <v>0</v>
      </c>
      <c r="K72" s="88">
        <v>0</v>
      </c>
    </row>
    <row r="73" spans="1:11" ht="15.75">
      <c r="A73" s="240"/>
      <c r="B73" s="231" t="s">
        <v>225</v>
      </c>
      <c r="C73" s="85" t="s">
        <v>9</v>
      </c>
      <c r="D73" s="86">
        <f>D74+D75+D76+D77</f>
        <v>0</v>
      </c>
      <c r="E73" s="86">
        <f>E74+E75+E76+E77</f>
        <v>0</v>
      </c>
      <c r="F73" s="86">
        <f>F74+F75+F76+F77</f>
        <v>0</v>
      </c>
      <c r="G73" s="86">
        <f>G74+G75+G76+G77</f>
        <v>0</v>
      </c>
      <c r="H73" s="86">
        <f>H74+H75+H76+H77</f>
        <v>0</v>
      </c>
      <c r="I73" s="88">
        <v>0</v>
      </c>
      <c r="J73" s="88">
        <v>0</v>
      </c>
      <c r="K73" s="88">
        <v>0</v>
      </c>
    </row>
    <row r="74" spans="1:11" ht="31.5">
      <c r="A74" s="240"/>
      <c r="B74" s="232"/>
      <c r="C74" s="85" t="s">
        <v>76</v>
      </c>
      <c r="D74" s="86">
        <f>D89+D109</f>
        <v>0</v>
      </c>
      <c r="E74" s="86">
        <f>E89+E109</f>
        <v>0</v>
      </c>
      <c r="F74" s="86">
        <f>F89+F109</f>
        <v>0</v>
      </c>
      <c r="G74" s="86">
        <f>G89+G109</f>
        <v>0</v>
      </c>
      <c r="H74" s="86">
        <f>H89+H109</f>
        <v>0</v>
      </c>
      <c r="I74" s="88">
        <v>0</v>
      </c>
      <c r="J74" s="88">
        <v>0</v>
      </c>
      <c r="K74" s="88">
        <v>0</v>
      </c>
    </row>
    <row r="75" spans="1:11" ht="47.25">
      <c r="A75" s="240"/>
      <c r="B75" s="232"/>
      <c r="C75" s="85" t="s">
        <v>78</v>
      </c>
      <c r="D75" s="86">
        <f aca="true" t="shared" si="11" ref="D75:H77">D90+D110</f>
        <v>0</v>
      </c>
      <c r="E75" s="86">
        <f t="shared" si="11"/>
        <v>0</v>
      </c>
      <c r="F75" s="86">
        <f t="shared" si="11"/>
        <v>0</v>
      </c>
      <c r="G75" s="86">
        <f t="shared" si="11"/>
        <v>0</v>
      </c>
      <c r="H75" s="86">
        <f t="shared" si="11"/>
        <v>0</v>
      </c>
      <c r="I75" s="88">
        <v>0</v>
      </c>
      <c r="J75" s="88">
        <v>0</v>
      </c>
      <c r="K75" s="88">
        <v>0</v>
      </c>
    </row>
    <row r="76" spans="1:11" ht="47.25">
      <c r="A76" s="240"/>
      <c r="B76" s="232"/>
      <c r="C76" s="85" t="s">
        <v>80</v>
      </c>
      <c r="D76" s="86">
        <f t="shared" si="11"/>
        <v>0</v>
      </c>
      <c r="E76" s="86">
        <f t="shared" si="11"/>
        <v>0</v>
      </c>
      <c r="F76" s="86">
        <f t="shared" si="11"/>
        <v>0</v>
      </c>
      <c r="G76" s="86">
        <f t="shared" si="11"/>
        <v>0</v>
      </c>
      <c r="H76" s="86">
        <f t="shared" si="11"/>
        <v>0</v>
      </c>
      <c r="I76" s="88">
        <v>0</v>
      </c>
      <c r="J76" s="88">
        <v>0</v>
      </c>
      <c r="K76" s="88">
        <v>0</v>
      </c>
    </row>
    <row r="77" spans="1:11" ht="47.25">
      <c r="A77" s="240"/>
      <c r="B77" s="233"/>
      <c r="C77" s="85" t="s">
        <v>81</v>
      </c>
      <c r="D77" s="86">
        <f t="shared" si="11"/>
        <v>0</v>
      </c>
      <c r="E77" s="86">
        <f t="shared" si="11"/>
        <v>0</v>
      </c>
      <c r="F77" s="86">
        <f t="shared" si="11"/>
        <v>0</v>
      </c>
      <c r="G77" s="86">
        <f t="shared" si="11"/>
        <v>0</v>
      </c>
      <c r="H77" s="86">
        <f t="shared" si="11"/>
        <v>0</v>
      </c>
      <c r="I77" s="88">
        <v>0</v>
      </c>
      <c r="J77" s="88">
        <v>0</v>
      </c>
      <c r="K77" s="88">
        <v>0</v>
      </c>
    </row>
    <row r="78" spans="1:11" ht="15.75">
      <c r="A78" s="240"/>
      <c r="B78" s="231" t="s">
        <v>226</v>
      </c>
      <c r="C78" s="85" t="s">
        <v>9</v>
      </c>
      <c r="D78" s="86">
        <f>D79+D80+D81+D82</f>
        <v>0</v>
      </c>
      <c r="E78" s="86">
        <f>E79+E80+E81+E82</f>
        <v>0</v>
      </c>
      <c r="F78" s="86">
        <f>F79+F80+F81+F82</f>
        <v>0</v>
      </c>
      <c r="G78" s="86">
        <f>G79+G80+G81+G82</f>
        <v>0</v>
      </c>
      <c r="H78" s="86">
        <f>H79+H80+H81+H82</f>
        <v>0</v>
      </c>
      <c r="I78" s="88">
        <v>0</v>
      </c>
      <c r="J78" s="88">
        <v>0</v>
      </c>
      <c r="K78" s="88">
        <v>0</v>
      </c>
    </row>
    <row r="79" spans="1:11" ht="31.5">
      <c r="A79" s="240"/>
      <c r="B79" s="232"/>
      <c r="C79" s="85" t="s">
        <v>76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8">
        <v>0</v>
      </c>
      <c r="J79" s="88">
        <v>0</v>
      </c>
      <c r="K79" s="88">
        <v>0</v>
      </c>
    </row>
    <row r="80" spans="1:11" ht="47.25">
      <c r="A80" s="240"/>
      <c r="B80" s="232"/>
      <c r="C80" s="85" t="s">
        <v>78</v>
      </c>
      <c r="D80" s="86">
        <f aca="true" t="shared" si="12" ref="D80:H81">D95+D115</f>
        <v>0</v>
      </c>
      <c r="E80" s="86">
        <f t="shared" si="12"/>
        <v>0</v>
      </c>
      <c r="F80" s="86">
        <f t="shared" si="12"/>
        <v>0</v>
      </c>
      <c r="G80" s="86">
        <f t="shared" si="12"/>
        <v>0</v>
      </c>
      <c r="H80" s="86">
        <v>0</v>
      </c>
      <c r="I80" s="88">
        <v>0</v>
      </c>
      <c r="J80" s="88">
        <v>0</v>
      </c>
      <c r="K80" s="88">
        <v>0</v>
      </c>
    </row>
    <row r="81" spans="1:11" ht="47.25">
      <c r="A81" s="240"/>
      <c r="B81" s="232"/>
      <c r="C81" s="85" t="s">
        <v>80</v>
      </c>
      <c r="D81" s="86">
        <f t="shared" si="12"/>
        <v>0</v>
      </c>
      <c r="E81" s="86">
        <f t="shared" si="12"/>
        <v>0</v>
      </c>
      <c r="F81" s="86">
        <f t="shared" si="12"/>
        <v>0</v>
      </c>
      <c r="G81" s="86">
        <f t="shared" si="12"/>
        <v>0</v>
      </c>
      <c r="H81" s="86">
        <f t="shared" si="12"/>
        <v>0</v>
      </c>
      <c r="I81" s="88">
        <v>0</v>
      </c>
      <c r="J81" s="88">
        <v>0</v>
      </c>
      <c r="K81" s="88">
        <v>0</v>
      </c>
    </row>
    <row r="82" spans="1:11" ht="47.25">
      <c r="A82" s="241"/>
      <c r="B82" s="233"/>
      <c r="C82" s="85" t="s">
        <v>81</v>
      </c>
      <c r="D82" s="86">
        <v>0</v>
      </c>
      <c r="E82" s="86">
        <f>E97+E117</f>
        <v>0</v>
      </c>
      <c r="F82" s="86">
        <f>F97+F117</f>
        <v>0</v>
      </c>
      <c r="G82" s="86">
        <v>0</v>
      </c>
      <c r="H82" s="86">
        <v>0</v>
      </c>
      <c r="I82" s="88">
        <v>0</v>
      </c>
      <c r="J82" s="88">
        <v>0</v>
      </c>
      <c r="K82" s="88">
        <v>0</v>
      </c>
    </row>
    <row r="83" spans="1:11" ht="15.75">
      <c r="A83" s="243" t="s">
        <v>227</v>
      </c>
      <c r="B83" s="246" t="s">
        <v>228</v>
      </c>
      <c r="C83" s="110" t="s">
        <v>9</v>
      </c>
      <c r="D83" s="95">
        <f>D84+D85+D86+D87</f>
        <v>10</v>
      </c>
      <c r="E83" s="95">
        <f>E84+E85+E86+E87</f>
        <v>10</v>
      </c>
      <c r="F83" s="95">
        <f>F84+F85+F86+F87</f>
        <v>9</v>
      </c>
      <c r="G83" s="95">
        <f>G84+G85+G86+G87</f>
        <v>0</v>
      </c>
      <c r="H83" s="95">
        <f>H84+H85+H86+H87</f>
        <v>0</v>
      </c>
      <c r="I83" s="96">
        <f>H83/D83*100</f>
        <v>0</v>
      </c>
      <c r="J83" s="96">
        <f>G83/E83*100</f>
        <v>0</v>
      </c>
      <c r="K83" s="96">
        <f>G83/F83*100</f>
        <v>0</v>
      </c>
    </row>
    <row r="84" spans="1:11" ht="31.5">
      <c r="A84" s="244"/>
      <c r="B84" s="246"/>
      <c r="C84" s="110" t="s">
        <v>76</v>
      </c>
      <c r="D84" s="95">
        <v>10</v>
      </c>
      <c r="E84" s="95">
        <v>10</v>
      </c>
      <c r="F84" s="95">
        <v>9</v>
      </c>
      <c r="G84" s="95">
        <v>0</v>
      </c>
      <c r="H84" s="95">
        <v>0</v>
      </c>
      <c r="I84" s="96">
        <f>H84/D84*100</f>
        <v>0</v>
      </c>
      <c r="J84" s="96">
        <f>G84/E84*100</f>
        <v>0</v>
      </c>
      <c r="K84" s="96">
        <f>G84/F84*100</f>
        <v>0</v>
      </c>
    </row>
    <row r="85" spans="1:11" ht="47.25">
      <c r="A85" s="244"/>
      <c r="B85" s="246"/>
      <c r="C85" s="110" t="s">
        <v>78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6">
        <v>0</v>
      </c>
      <c r="J85" s="96">
        <v>0</v>
      </c>
      <c r="K85" s="96">
        <v>0</v>
      </c>
    </row>
    <row r="86" spans="1:11" ht="47.25">
      <c r="A86" s="244"/>
      <c r="B86" s="246"/>
      <c r="C86" s="110" t="s">
        <v>80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6">
        <v>0</v>
      </c>
      <c r="J86" s="96">
        <v>0</v>
      </c>
      <c r="K86" s="96">
        <v>0</v>
      </c>
    </row>
    <row r="87" spans="1:11" ht="48" thickBot="1">
      <c r="A87" s="245"/>
      <c r="B87" s="246"/>
      <c r="C87" s="110" t="s">
        <v>81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6">
        <v>0</v>
      </c>
      <c r="J87" s="96">
        <v>0</v>
      </c>
      <c r="K87" s="96">
        <v>0</v>
      </c>
    </row>
    <row r="88" spans="1:11" ht="15.75">
      <c r="A88" s="247" t="s">
        <v>229</v>
      </c>
      <c r="B88" s="250" t="s">
        <v>230</v>
      </c>
      <c r="C88" s="110" t="s">
        <v>9</v>
      </c>
      <c r="D88" s="95">
        <f>D89+D90+D91+D92</f>
        <v>0</v>
      </c>
      <c r="E88" s="95">
        <f>E89+E90+E91+E92</f>
        <v>0</v>
      </c>
      <c r="F88" s="95">
        <f>F89+F90+F91+F92</f>
        <v>0</v>
      </c>
      <c r="G88" s="95">
        <f>G89+G90+G91+G92</f>
        <v>0</v>
      </c>
      <c r="H88" s="95">
        <f>H89+H90+H91+H92</f>
        <v>0</v>
      </c>
      <c r="I88" s="96">
        <v>0</v>
      </c>
      <c r="J88" s="96">
        <v>0</v>
      </c>
      <c r="K88" s="96">
        <v>0</v>
      </c>
    </row>
    <row r="89" spans="1:11" ht="31.5">
      <c r="A89" s="248"/>
      <c r="B89" s="251"/>
      <c r="C89" s="110" t="s">
        <v>76</v>
      </c>
      <c r="D89" s="95">
        <v>0</v>
      </c>
      <c r="E89" s="95">
        <v>0</v>
      </c>
      <c r="F89" s="95">
        <f>114-114</f>
        <v>0</v>
      </c>
      <c r="G89" s="95">
        <f>114-114</f>
        <v>0</v>
      </c>
      <c r="H89" s="95">
        <f>114-114</f>
        <v>0</v>
      </c>
      <c r="I89" s="96">
        <v>0</v>
      </c>
      <c r="J89" s="96">
        <v>0</v>
      </c>
      <c r="K89" s="96">
        <v>0</v>
      </c>
    </row>
    <row r="90" spans="1:11" ht="47.25">
      <c r="A90" s="248"/>
      <c r="B90" s="251"/>
      <c r="C90" s="110" t="s">
        <v>78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6">
        <v>0</v>
      </c>
      <c r="J90" s="96">
        <v>0</v>
      </c>
      <c r="K90" s="96">
        <v>0</v>
      </c>
    </row>
    <row r="91" spans="1:11" ht="47.25">
      <c r="A91" s="248"/>
      <c r="B91" s="251"/>
      <c r="C91" s="110" t="s">
        <v>80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6">
        <v>0</v>
      </c>
      <c r="J91" s="96">
        <v>0</v>
      </c>
      <c r="K91" s="96">
        <v>0</v>
      </c>
    </row>
    <row r="92" spans="1:11" ht="47.25">
      <c r="A92" s="249"/>
      <c r="B92" s="252"/>
      <c r="C92" s="110" t="s">
        <v>81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6">
        <v>0</v>
      </c>
      <c r="J92" s="96">
        <v>0</v>
      </c>
      <c r="K92" s="96">
        <v>0</v>
      </c>
    </row>
    <row r="93" spans="1:11" ht="15.75">
      <c r="A93" s="253" t="s">
        <v>231</v>
      </c>
      <c r="B93" s="250" t="s">
        <v>232</v>
      </c>
      <c r="C93" s="110" t="s">
        <v>9</v>
      </c>
      <c r="D93" s="95">
        <f>D94+D95+D96+D97</f>
        <v>0</v>
      </c>
      <c r="E93" s="95">
        <f>E94+E95+E96+E97</f>
        <v>0</v>
      </c>
      <c r="F93" s="95">
        <f>F94+F95+F96+F97</f>
        <v>0</v>
      </c>
      <c r="G93" s="95">
        <f>G94+G95+G96+G97</f>
        <v>0</v>
      </c>
      <c r="H93" s="95">
        <f>H94+H95+H96+H97</f>
        <v>0</v>
      </c>
      <c r="I93" s="96">
        <v>0</v>
      </c>
      <c r="J93" s="96">
        <v>0</v>
      </c>
      <c r="K93" s="96">
        <v>0</v>
      </c>
    </row>
    <row r="94" spans="1:11" ht="31.5">
      <c r="A94" s="253"/>
      <c r="B94" s="251"/>
      <c r="C94" s="110" t="s">
        <v>76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6">
        <v>0</v>
      </c>
      <c r="J94" s="96">
        <v>0</v>
      </c>
      <c r="K94" s="96">
        <v>0</v>
      </c>
    </row>
    <row r="95" spans="1:11" ht="47.25">
      <c r="A95" s="253"/>
      <c r="B95" s="251"/>
      <c r="C95" s="110" t="s">
        <v>78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6">
        <v>0</v>
      </c>
      <c r="J95" s="96">
        <v>0</v>
      </c>
      <c r="K95" s="96">
        <v>0</v>
      </c>
    </row>
    <row r="96" spans="1:11" ht="47.25">
      <c r="A96" s="253"/>
      <c r="B96" s="251"/>
      <c r="C96" s="110" t="s">
        <v>80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6">
        <v>0</v>
      </c>
      <c r="J96" s="96">
        <v>0</v>
      </c>
      <c r="K96" s="96">
        <v>0</v>
      </c>
    </row>
    <row r="97" spans="1:11" ht="47.25">
      <c r="A97" s="253"/>
      <c r="B97" s="252"/>
      <c r="C97" s="110" t="s">
        <v>81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6">
        <v>0</v>
      </c>
      <c r="J97" s="96">
        <v>0</v>
      </c>
      <c r="K97" s="96">
        <v>0</v>
      </c>
    </row>
    <row r="98" spans="1:11" ht="15.75">
      <c r="A98" s="254" t="s">
        <v>233</v>
      </c>
      <c r="B98" s="250" t="s">
        <v>226</v>
      </c>
      <c r="C98" s="110" t="s">
        <v>9</v>
      </c>
      <c r="D98" s="95">
        <f>D99+D100+D101+D102</f>
        <v>0</v>
      </c>
      <c r="E98" s="95">
        <f>E99+E100+E101+E102</f>
        <v>0</v>
      </c>
      <c r="F98" s="95">
        <f>F99+F100+F101+F102</f>
        <v>0</v>
      </c>
      <c r="G98" s="95">
        <f>G99+G100+G101+G102</f>
        <v>0</v>
      </c>
      <c r="H98" s="95">
        <f>H99+H100+H101+H102</f>
        <v>0</v>
      </c>
      <c r="I98" s="96">
        <v>0</v>
      </c>
      <c r="J98" s="96">
        <v>0</v>
      </c>
      <c r="K98" s="96">
        <v>0</v>
      </c>
    </row>
    <row r="99" spans="1:11" ht="31.5">
      <c r="A99" s="255"/>
      <c r="B99" s="251"/>
      <c r="C99" s="110" t="s">
        <v>76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6">
        <v>0</v>
      </c>
      <c r="J99" s="96">
        <v>0</v>
      </c>
      <c r="K99" s="96">
        <v>0</v>
      </c>
    </row>
    <row r="100" spans="1:11" ht="47.25">
      <c r="A100" s="255"/>
      <c r="B100" s="251"/>
      <c r="C100" s="110" t="s">
        <v>78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6">
        <v>0</v>
      </c>
      <c r="J100" s="96">
        <v>0</v>
      </c>
      <c r="K100" s="96">
        <v>0</v>
      </c>
    </row>
    <row r="101" spans="1:11" ht="47.25">
      <c r="A101" s="255"/>
      <c r="B101" s="251"/>
      <c r="C101" s="110" t="s">
        <v>80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6">
        <v>0</v>
      </c>
      <c r="J101" s="96">
        <v>0</v>
      </c>
      <c r="K101" s="96">
        <v>0</v>
      </c>
    </row>
    <row r="102" spans="1:11" ht="47.25">
      <c r="A102" s="256"/>
      <c r="B102" s="252"/>
      <c r="C102" s="110" t="s">
        <v>81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6">
        <v>0</v>
      </c>
      <c r="J102" s="96">
        <v>0</v>
      </c>
      <c r="K102" s="96">
        <v>0</v>
      </c>
    </row>
    <row r="103" spans="1:11" ht="15.75">
      <c r="A103" s="254" t="s">
        <v>234</v>
      </c>
      <c r="B103" s="250" t="s">
        <v>226</v>
      </c>
      <c r="C103" s="110" t="s">
        <v>9</v>
      </c>
      <c r="D103" s="95">
        <f>D104+D105+D106+D107</f>
        <v>0</v>
      </c>
      <c r="E103" s="95">
        <f>E104+E105+E106+E107</f>
        <v>0</v>
      </c>
      <c r="F103" s="95">
        <f>F104+F105+F106+F107</f>
        <v>0</v>
      </c>
      <c r="G103" s="95">
        <f>G104+G105+G106+G107</f>
        <v>0</v>
      </c>
      <c r="H103" s="95">
        <f>H104+H105+H106+H107</f>
        <v>0</v>
      </c>
      <c r="I103" s="96">
        <v>0</v>
      </c>
      <c r="J103" s="96">
        <v>0</v>
      </c>
      <c r="K103" s="96">
        <v>0</v>
      </c>
    </row>
    <row r="104" spans="1:11" ht="31.5">
      <c r="A104" s="255"/>
      <c r="B104" s="251"/>
      <c r="C104" s="110" t="s">
        <v>76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6">
        <v>0</v>
      </c>
      <c r="J104" s="96">
        <v>0</v>
      </c>
      <c r="K104" s="96">
        <v>0</v>
      </c>
    </row>
    <row r="105" spans="1:11" ht="47.25">
      <c r="A105" s="255"/>
      <c r="B105" s="251"/>
      <c r="C105" s="110" t="s">
        <v>78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6">
        <v>0</v>
      </c>
      <c r="J105" s="96">
        <v>0</v>
      </c>
      <c r="K105" s="96">
        <v>0</v>
      </c>
    </row>
    <row r="106" spans="1:11" ht="47.25">
      <c r="A106" s="255"/>
      <c r="B106" s="251"/>
      <c r="C106" s="110" t="s">
        <v>80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6">
        <v>0</v>
      </c>
      <c r="J106" s="96">
        <v>0</v>
      </c>
      <c r="K106" s="96">
        <v>0</v>
      </c>
    </row>
    <row r="107" spans="1:11" ht="47.25">
      <c r="A107" s="256"/>
      <c r="B107" s="252"/>
      <c r="C107" s="110" t="s">
        <v>81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6">
        <v>0</v>
      </c>
      <c r="J107" s="96">
        <v>0</v>
      </c>
      <c r="K107" s="96">
        <v>0</v>
      </c>
    </row>
    <row r="108" spans="1:11" ht="15.75">
      <c r="A108" s="254" t="s">
        <v>235</v>
      </c>
      <c r="B108" s="250" t="s">
        <v>230</v>
      </c>
      <c r="C108" s="110" t="s">
        <v>9</v>
      </c>
      <c r="D108" s="95">
        <f>D109+D110+D111+D112</f>
        <v>0</v>
      </c>
      <c r="E108" s="95">
        <f>E109+E110+E111+E112</f>
        <v>0</v>
      </c>
      <c r="F108" s="95">
        <f>F109+F110+F111+F112</f>
        <v>0</v>
      </c>
      <c r="G108" s="95">
        <f>G109+G110+G111+G112</f>
        <v>0</v>
      </c>
      <c r="H108" s="95">
        <f>H109+H110+H111+H112</f>
        <v>0</v>
      </c>
      <c r="I108" s="96">
        <v>0</v>
      </c>
      <c r="J108" s="96">
        <v>0</v>
      </c>
      <c r="K108" s="96">
        <v>0</v>
      </c>
    </row>
    <row r="109" spans="1:11" ht="31.5">
      <c r="A109" s="255"/>
      <c r="B109" s="251"/>
      <c r="C109" s="110" t="s">
        <v>76</v>
      </c>
      <c r="D109" s="95">
        <v>0</v>
      </c>
      <c r="E109" s="95">
        <v>0</v>
      </c>
      <c r="F109" s="95">
        <f>68-68</f>
        <v>0</v>
      </c>
      <c r="G109" s="95">
        <f>68-68</f>
        <v>0</v>
      </c>
      <c r="H109" s="95">
        <f>68-68</f>
        <v>0</v>
      </c>
      <c r="I109" s="96">
        <v>0</v>
      </c>
      <c r="J109" s="96">
        <v>0</v>
      </c>
      <c r="K109" s="96">
        <v>0</v>
      </c>
    </row>
    <row r="110" spans="1:11" ht="47.25">
      <c r="A110" s="255"/>
      <c r="B110" s="251"/>
      <c r="C110" s="110" t="s">
        <v>78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6">
        <v>0</v>
      </c>
      <c r="J110" s="96">
        <v>0</v>
      </c>
      <c r="K110" s="96">
        <v>0</v>
      </c>
    </row>
    <row r="111" spans="1:11" ht="47.25">
      <c r="A111" s="255"/>
      <c r="B111" s="251"/>
      <c r="C111" s="110" t="s">
        <v>80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6">
        <v>0</v>
      </c>
      <c r="J111" s="96">
        <v>0</v>
      </c>
      <c r="K111" s="96">
        <v>0</v>
      </c>
    </row>
    <row r="112" spans="1:11" ht="47.25">
      <c r="A112" s="256"/>
      <c r="B112" s="252"/>
      <c r="C112" s="110" t="s">
        <v>81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6">
        <v>0</v>
      </c>
      <c r="J112" s="96">
        <v>0</v>
      </c>
      <c r="K112" s="96">
        <v>0</v>
      </c>
    </row>
    <row r="113" spans="1:11" ht="15.75">
      <c r="A113" s="246" t="s">
        <v>236</v>
      </c>
      <c r="B113" s="246" t="s">
        <v>237</v>
      </c>
      <c r="C113" s="110" t="s">
        <v>9</v>
      </c>
      <c r="D113" s="95">
        <f>D114+D115+D116+D117</f>
        <v>255</v>
      </c>
      <c r="E113" s="95">
        <f>E114+E115+E116+E117</f>
        <v>245</v>
      </c>
      <c r="F113" s="95">
        <f>F114+F115+F116+F117</f>
        <v>245</v>
      </c>
      <c r="G113" s="95">
        <f>G114+G115+G116+G117</f>
        <v>75</v>
      </c>
      <c r="H113" s="95">
        <f>H114+H115+H116+H117</f>
        <v>75</v>
      </c>
      <c r="I113" s="96">
        <f>H113/D113*100</f>
        <v>29.411764705882355</v>
      </c>
      <c r="J113" s="96">
        <f>G113/E113*100</f>
        <v>30.612244897959183</v>
      </c>
      <c r="K113" s="96">
        <f>G113/F113*100</f>
        <v>30.612244897959183</v>
      </c>
    </row>
    <row r="114" spans="1:11" ht="31.5">
      <c r="A114" s="246"/>
      <c r="B114" s="246"/>
      <c r="C114" s="110" t="s">
        <v>76</v>
      </c>
      <c r="D114" s="95">
        <f>D120+D125+D130+D135</f>
        <v>245</v>
      </c>
      <c r="E114" s="95">
        <f>E120+E125+E130+E135</f>
        <v>245</v>
      </c>
      <c r="F114" s="95">
        <f>F120+F125+F130+F135</f>
        <v>245</v>
      </c>
      <c r="G114" s="95">
        <f>G120+G125+G130+G135</f>
        <v>75</v>
      </c>
      <c r="H114" s="95">
        <f>H120+H125+H130+H135</f>
        <v>75</v>
      </c>
      <c r="I114" s="96">
        <f>H114/D114*100</f>
        <v>30.612244897959183</v>
      </c>
      <c r="J114" s="96">
        <f>G114/E114*100</f>
        <v>30.612244897959183</v>
      </c>
      <c r="K114" s="96">
        <f>G114/F114*100</f>
        <v>30.612244897959183</v>
      </c>
    </row>
    <row r="115" spans="1:11" ht="47.25">
      <c r="A115" s="246"/>
      <c r="B115" s="246"/>
      <c r="C115" s="110" t="s">
        <v>78</v>
      </c>
      <c r="D115" s="95">
        <f aca="true" t="shared" si="13" ref="D115:H117">D121+D126+D131+D136</f>
        <v>0</v>
      </c>
      <c r="E115" s="95">
        <f t="shared" si="13"/>
        <v>0</v>
      </c>
      <c r="F115" s="95">
        <f t="shared" si="13"/>
        <v>0</v>
      </c>
      <c r="G115" s="95">
        <f t="shared" si="13"/>
        <v>0</v>
      </c>
      <c r="H115" s="95">
        <f t="shared" si="13"/>
        <v>0</v>
      </c>
      <c r="I115" s="96">
        <v>0</v>
      </c>
      <c r="J115" s="96">
        <v>0</v>
      </c>
      <c r="K115" s="96">
        <v>0</v>
      </c>
    </row>
    <row r="116" spans="1:11" ht="47.25">
      <c r="A116" s="246"/>
      <c r="B116" s="246"/>
      <c r="C116" s="110" t="s">
        <v>80</v>
      </c>
      <c r="D116" s="95">
        <f t="shared" si="13"/>
        <v>0</v>
      </c>
      <c r="E116" s="95">
        <f t="shared" si="13"/>
        <v>0</v>
      </c>
      <c r="F116" s="95">
        <f t="shared" si="13"/>
        <v>0</v>
      </c>
      <c r="G116" s="95">
        <f t="shared" si="13"/>
        <v>0</v>
      </c>
      <c r="H116" s="95">
        <f t="shared" si="13"/>
        <v>0</v>
      </c>
      <c r="I116" s="96">
        <v>0</v>
      </c>
      <c r="J116" s="96">
        <v>0</v>
      </c>
      <c r="K116" s="96">
        <v>0</v>
      </c>
    </row>
    <row r="117" spans="1:11" ht="47.25">
      <c r="A117" s="246"/>
      <c r="B117" s="246"/>
      <c r="C117" s="110" t="s">
        <v>81</v>
      </c>
      <c r="D117" s="95">
        <f t="shared" si="13"/>
        <v>10</v>
      </c>
      <c r="E117" s="95">
        <f t="shared" si="13"/>
        <v>0</v>
      </c>
      <c r="F117" s="95">
        <f t="shared" si="13"/>
        <v>0</v>
      </c>
      <c r="G117" s="95">
        <v>0</v>
      </c>
      <c r="H117" s="95">
        <v>0</v>
      </c>
      <c r="I117" s="96">
        <f>H117/D117*100</f>
        <v>0</v>
      </c>
      <c r="J117" s="96">
        <v>0</v>
      </c>
      <c r="K117" s="96">
        <v>0</v>
      </c>
    </row>
    <row r="118" spans="1:11" ht="15.75">
      <c r="A118" s="246"/>
      <c r="B118" s="257" t="s">
        <v>82</v>
      </c>
      <c r="C118" s="258"/>
      <c r="D118" s="258"/>
      <c r="E118" s="258"/>
      <c r="F118" s="258"/>
      <c r="G118" s="258"/>
      <c r="H118" s="258"/>
      <c r="I118" s="258"/>
      <c r="J118" s="258"/>
      <c r="K118" s="259"/>
    </row>
    <row r="119" spans="1:11" ht="15.75">
      <c r="A119" s="246"/>
      <c r="B119" s="246" t="s">
        <v>214</v>
      </c>
      <c r="C119" s="110" t="s">
        <v>9</v>
      </c>
      <c r="D119" s="95">
        <f>D120+D121+D122+D123</f>
        <v>170</v>
      </c>
      <c r="E119" s="95">
        <f>E120+E121+E122+E123</f>
        <v>170</v>
      </c>
      <c r="F119" s="95">
        <f>F120+F121+F122+F123</f>
        <v>170</v>
      </c>
      <c r="G119" s="95">
        <f>G120+G121+G122+G123</f>
        <v>0</v>
      </c>
      <c r="H119" s="95">
        <f>H120+H121+H122+H123</f>
        <v>0</v>
      </c>
      <c r="I119" s="96">
        <f>H119/D119*100</f>
        <v>0</v>
      </c>
      <c r="J119" s="96">
        <f>G119/E119*100</f>
        <v>0</v>
      </c>
      <c r="K119" s="96">
        <f>G119/F119*100</f>
        <v>0</v>
      </c>
    </row>
    <row r="120" spans="1:11" ht="31.5">
      <c r="A120" s="246"/>
      <c r="B120" s="246"/>
      <c r="C120" s="110" t="s">
        <v>76</v>
      </c>
      <c r="D120" s="95">
        <f>D145</f>
        <v>170</v>
      </c>
      <c r="E120" s="95">
        <f>E145</f>
        <v>170</v>
      </c>
      <c r="F120" s="95">
        <f>F145</f>
        <v>170</v>
      </c>
      <c r="G120" s="95">
        <f>G145</f>
        <v>0</v>
      </c>
      <c r="H120" s="95">
        <f>H145</f>
        <v>0</v>
      </c>
      <c r="I120" s="96">
        <f>H120/D120*100</f>
        <v>0</v>
      </c>
      <c r="J120" s="96">
        <f>G120/E120*100</f>
        <v>0</v>
      </c>
      <c r="K120" s="96">
        <f>G120/F120*100</f>
        <v>0</v>
      </c>
    </row>
    <row r="121" spans="1:11" ht="47.25">
      <c r="A121" s="246"/>
      <c r="B121" s="246"/>
      <c r="C121" s="110" t="s">
        <v>238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6">
        <v>0</v>
      </c>
      <c r="J121" s="96">
        <v>0</v>
      </c>
      <c r="K121" s="96">
        <v>0</v>
      </c>
    </row>
    <row r="122" spans="1:11" ht="47.25">
      <c r="A122" s="246"/>
      <c r="B122" s="246"/>
      <c r="C122" s="110" t="s">
        <v>80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6">
        <v>0</v>
      </c>
      <c r="J122" s="96">
        <v>0</v>
      </c>
      <c r="K122" s="96">
        <v>0</v>
      </c>
    </row>
    <row r="123" spans="1:11" ht="47.25">
      <c r="A123" s="246"/>
      <c r="B123" s="246"/>
      <c r="C123" s="110" t="s">
        <v>81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6">
        <v>0</v>
      </c>
      <c r="J123" s="96">
        <v>0</v>
      </c>
      <c r="K123" s="96">
        <v>0</v>
      </c>
    </row>
    <row r="124" spans="1:11" ht="15.75">
      <c r="A124" s="246"/>
      <c r="B124" s="260" t="s">
        <v>215</v>
      </c>
      <c r="C124" s="110" t="s">
        <v>9</v>
      </c>
      <c r="D124" s="95">
        <f>D125+D126+D127+D128</f>
        <v>75</v>
      </c>
      <c r="E124" s="95">
        <f>E125+E126+E127+E128</f>
        <v>75</v>
      </c>
      <c r="F124" s="95">
        <f>F125+F126+F127+F128</f>
        <v>75</v>
      </c>
      <c r="G124" s="95">
        <f>G125+G126+G127+G128</f>
        <v>75</v>
      </c>
      <c r="H124" s="95">
        <f>H125+H126+H127+H128</f>
        <v>75</v>
      </c>
      <c r="I124" s="96">
        <f>H124/D124*100</f>
        <v>100</v>
      </c>
      <c r="J124" s="96">
        <f>G124/E124*100</f>
        <v>100</v>
      </c>
      <c r="K124" s="96">
        <f>G124/F124*100</f>
        <v>100</v>
      </c>
    </row>
    <row r="125" spans="1:11" ht="31.5">
      <c r="A125" s="246"/>
      <c r="B125" s="260"/>
      <c r="C125" s="110" t="s">
        <v>76</v>
      </c>
      <c r="D125" s="95">
        <f>D140+D150+D180</f>
        <v>75</v>
      </c>
      <c r="E125" s="95">
        <f>E140+E150+E180</f>
        <v>75</v>
      </c>
      <c r="F125" s="95">
        <f>F140+F150+F180</f>
        <v>75</v>
      </c>
      <c r="G125" s="95">
        <f>G140+G150+G180</f>
        <v>75</v>
      </c>
      <c r="H125" s="95">
        <f>H140+H150+H180</f>
        <v>75</v>
      </c>
      <c r="I125" s="96">
        <f>H125/D125*100</f>
        <v>100</v>
      </c>
      <c r="J125" s="96">
        <f>G125/E125*100</f>
        <v>100</v>
      </c>
      <c r="K125" s="96">
        <f>G125/F125*100</f>
        <v>100</v>
      </c>
    </row>
    <row r="126" spans="1:11" ht="47.25">
      <c r="A126" s="246"/>
      <c r="B126" s="260"/>
      <c r="C126" s="110" t="s">
        <v>78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6">
        <v>0</v>
      </c>
      <c r="J126" s="96">
        <v>0</v>
      </c>
      <c r="K126" s="96">
        <v>0</v>
      </c>
    </row>
    <row r="127" spans="1:11" ht="47.25">
      <c r="A127" s="246"/>
      <c r="B127" s="260"/>
      <c r="C127" s="110" t="s">
        <v>80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6">
        <v>0</v>
      </c>
      <c r="J127" s="96">
        <v>0</v>
      </c>
      <c r="K127" s="96">
        <v>0</v>
      </c>
    </row>
    <row r="128" spans="1:11" ht="47.25">
      <c r="A128" s="246"/>
      <c r="B128" s="260"/>
      <c r="C128" s="110" t="s">
        <v>81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6">
        <v>0</v>
      </c>
      <c r="J128" s="96">
        <v>0</v>
      </c>
      <c r="K128" s="96">
        <v>0</v>
      </c>
    </row>
    <row r="129" spans="1:11" ht="15.75">
      <c r="A129" s="246"/>
      <c r="B129" s="261" t="s">
        <v>216</v>
      </c>
      <c r="C129" s="110" t="s">
        <v>9</v>
      </c>
      <c r="D129" s="95">
        <f>D130+D131+D132+D133</f>
        <v>0</v>
      </c>
      <c r="E129" s="95">
        <f>E130+E131+E132+E133</f>
        <v>0</v>
      </c>
      <c r="F129" s="95">
        <f>F130+F131+F132+F133</f>
        <v>0</v>
      </c>
      <c r="G129" s="95">
        <f>G130+G131+G132+G133</f>
        <v>0</v>
      </c>
      <c r="H129" s="95">
        <f>H130+H131+H132+H133</f>
        <v>0</v>
      </c>
      <c r="I129" s="96">
        <v>0</v>
      </c>
      <c r="J129" s="96">
        <v>0</v>
      </c>
      <c r="K129" s="96">
        <v>0</v>
      </c>
    </row>
    <row r="130" spans="1:11" ht="31.5">
      <c r="A130" s="246"/>
      <c r="B130" s="261"/>
      <c r="C130" s="110" t="s">
        <v>76</v>
      </c>
      <c r="D130" s="95">
        <f>D165+D170+D175</f>
        <v>0</v>
      </c>
      <c r="E130" s="95">
        <f>E165+E170+E175</f>
        <v>0</v>
      </c>
      <c r="F130" s="95">
        <f>F165+F170+F175</f>
        <v>0</v>
      </c>
      <c r="G130" s="95">
        <f>G165+G170+G175</f>
        <v>0</v>
      </c>
      <c r="H130" s="95">
        <f>H165+H170+H175</f>
        <v>0</v>
      </c>
      <c r="I130" s="96">
        <v>0</v>
      </c>
      <c r="J130" s="96">
        <v>0</v>
      </c>
      <c r="K130" s="96">
        <v>0</v>
      </c>
    </row>
    <row r="131" spans="1:11" ht="47.25">
      <c r="A131" s="246"/>
      <c r="B131" s="261"/>
      <c r="C131" s="110" t="s">
        <v>78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6">
        <v>0</v>
      </c>
      <c r="J131" s="96">
        <v>0</v>
      </c>
      <c r="K131" s="96">
        <v>0</v>
      </c>
    </row>
    <row r="132" spans="1:11" ht="47.25">
      <c r="A132" s="246"/>
      <c r="B132" s="261"/>
      <c r="C132" s="110" t="s">
        <v>80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6">
        <v>0</v>
      </c>
      <c r="J132" s="96">
        <v>0</v>
      </c>
      <c r="K132" s="96">
        <v>0</v>
      </c>
    </row>
    <row r="133" spans="1:11" ht="47.25">
      <c r="A133" s="246"/>
      <c r="B133" s="261"/>
      <c r="C133" s="110" t="s">
        <v>81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6">
        <v>0</v>
      </c>
      <c r="J133" s="96">
        <v>0</v>
      </c>
      <c r="K133" s="96">
        <v>0</v>
      </c>
    </row>
    <row r="134" spans="1:11" ht="15.75">
      <c r="A134" s="246"/>
      <c r="B134" s="250" t="s">
        <v>226</v>
      </c>
      <c r="C134" s="110" t="s">
        <v>9</v>
      </c>
      <c r="D134" s="95">
        <f>D135+D136+D137+D138</f>
        <v>10</v>
      </c>
      <c r="E134" s="95">
        <f>E135+E136+E137+E138</f>
        <v>0</v>
      </c>
      <c r="F134" s="95">
        <f>F135+F136+F137+F138</f>
        <v>0</v>
      </c>
      <c r="G134" s="95">
        <f>G135+G136+G137+G138</f>
        <v>10</v>
      </c>
      <c r="H134" s="95">
        <f>H135+H136+H137+H138</f>
        <v>10</v>
      </c>
      <c r="I134" s="96">
        <f>H134/D134*100</f>
        <v>100</v>
      </c>
      <c r="J134" s="96">
        <v>0</v>
      </c>
      <c r="K134" s="96">
        <v>0</v>
      </c>
    </row>
    <row r="135" spans="1:11" ht="31.5">
      <c r="A135" s="246"/>
      <c r="B135" s="251"/>
      <c r="C135" s="110" t="s">
        <v>76</v>
      </c>
      <c r="D135" s="95">
        <f>D185+D190+D195</f>
        <v>0</v>
      </c>
      <c r="E135" s="95">
        <f>E185+E190+E195</f>
        <v>0</v>
      </c>
      <c r="F135" s="95">
        <f>F185+F190+F195</f>
        <v>0</v>
      </c>
      <c r="G135" s="95">
        <f>G185+G190+G195</f>
        <v>0</v>
      </c>
      <c r="H135" s="95">
        <f>H185+H190+H195</f>
        <v>0</v>
      </c>
      <c r="I135" s="96">
        <v>0</v>
      </c>
      <c r="J135" s="96">
        <v>0</v>
      </c>
      <c r="K135" s="96">
        <v>0</v>
      </c>
    </row>
    <row r="136" spans="1:11" ht="47.25">
      <c r="A136" s="246"/>
      <c r="B136" s="251"/>
      <c r="C136" s="110" t="s">
        <v>78</v>
      </c>
      <c r="D136" s="95">
        <f aca="true" t="shared" si="14" ref="D136:H138">D186+D191+D196</f>
        <v>0</v>
      </c>
      <c r="E136" s="95">
        <f t="shared" si="14"/>
        <v>0</v>
      </c>
      <c r="F136" s="95">
        <f t="shared" si="14"/>
        <v>0</v>
      </c>
      <c r="G136" s="95">
        <f t="shared" si="14"/>
        <v>0</v>
      </c>
      <c r="H136" s="95">
        <f t="shared" si="14"/>
        <v>0</v>
      </c>
      <c r="I136" s="96">
        <v>0</v>
      </c>
      <c r="J136" s="96">
        <v>0</v>
      </c>
      <c r="K136" s="96">
        <v>0</v>
      </c>
    </row>
    <row r="137" spans="1:11" ht="47.25">
      <c r="A137" s="246"/>
      <c r="B137" s="251"/>
      <c r="C137" s="110" t="s">
        <v>80</v>
      </c>
      <c r="D137" s="95">
        <f t="shared" si="14"/>
        <v>0</v>
      </c>
      <c r="E137" s="95">
        <f t="shared" si="14"/>
        <v>0</v>
      </c>
      <c r="F137" s="95">
        <f t="shared" si="14"/>
        <v>0</v>
      </c>
      <c r="G137" s="95">
        <f t="shared" si="14"/>
        <v>0</v>
      </c>
      <c r="H137" s="95">
        <f t="shared" si="14"/>
        <v>0</v>
      </c>
      <c r="I137" s="96">
        <v>0</v>
      </c>
      <c r="J137" s="96">
        <v>0</v>
      </c>
      <c r="K137" s="96">
        <v>0</v>
      </c>
    </row>
    <row r="138" spans="1:11" ht="47.25">
      <c r="A138" s="246"/>
      <c r="B138" s="252"/>
      <c r="C138" s="110" t="s">
        <v>81</v>
      </c>
      <c r="D138" s="95">
        <f t="shared" si="14"/>
        <v>10</v>
      </c>
      <c r="E138" s="95">
        <f t="shared" si="14"/>
        <v>0</v>
      </c>
      <c r="F138" s="97">
        <f t="shared" si="14"/>
        <v>0</v>
      </c>
      <c r="G138" s="97">
        <f t="shared" si="14"/>
        <v>10</v>
      </c>
      <c r="H138" s="97">
        <f t="shared" si="14"/>
        <v>10</v>
      </c>
      <c r="I138" s="96">
        <f>H138/D138*100</f>
        <v>100</v>
      </c>
      <c r="J138" s="96">
        <v>0</v>
      </c>
      <c r="K138" s="96">
        <v>0</v>
      </c>
    </row>
    <row r="139" spans="1:11" ht="15.75">
      <c r="A139" s="250" t="s">
        <v>239</v>
      </c>
      <c r="B139" s="250" t="s">
        <v>240</v>
      </c>
      <c r="C139" s="110" t="s">
        <v>9</v>
      </c>
      <c r="D139" s="95">
        <f>D140+D141+D142+D143</f>
        <v>0</v>
      </c>
      <c r="E139" s="95">
        <f>E140+E141+E142+E143</f>
        <v>0</v>
      </c>
      <c r="F139" s="95">
        <f>F140+F141+F142+F143</f>
        <v>0</v>
      </c>
      <c r="G139" s="95">
        <f>G140+G141+G142+G143</f>
        <v>0</v>
      </c>
      <c r="H139" s="95">
        <f>H140+H141+H142+H143</f>
        <v>0</v>
      </c>
      <c r="I139" s="96">
        <v>0</v>
      </c>
      <c r="J139" s="96">
        <v>0</v>
      </c>
      <c r="K139" s="96">
        <v>0</v>
      </c>
    </row>
    <row r="140" spans="1:11" ht="31.5">
      <c r="A140" s="251"/>
      <c r="B140" s="251"/>
      <c r="C140" s="110" t="s">
        <v>76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6">
        <v>0</v>
      </c>
      <c r="J140" s="96">
        <v>0</v>
      </c>
      <c r="K140" s="96">
        <v>0</v>
      </c>
    </row>
    <row r="141" spans="1:11" ht="47.25">
      <c r="A141" s="251"/>
      <c r="B141" s="251"/>
      <c r="C141" s="110" t="s">
        <v>78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6">
        <v>0</v>
      </c>
      <c r="J141" s="96">
        <v>0</v>
      </c>
      <c r="K141" s="96">
        <v>0</v>
      </c>
    </row>
    <row r="142" spans="1:11" ht="47.25">
      <c r="A142" s="251"/>
      <c r="B142" s="251"/>
      <c r="C142" s="110" t="s">
        <v>80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6">
        <v>0</v>
      </c>
      <c r="J142" s="96">
        <v>0</v>
      </c>
      <c r="K142" s="96">
        <v>0</v>
      </c>
    </row>
    <row r="143" spans="1:11" ht="47.25">
      <c r="A143" s="252"/>
      <c r="B143" s="252"/>
      <c r="C143" s="110" t="s">
        <v>81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96">
        <v>0</v>
      </c>
      <c r="J143" s="96">
        <v>0</v>
      </c>
      <c r="K143" s="96">
        <v>0</v>
      </c>
    </row>
    <row r="144" spans="1:11" ht="15.75">
      <c r="A144" s="246" t="s">
        <v>241</v>
      </c>
      <c r="B144" s="250" t="s">
        <v>242</v>
      </c>
      <c r="C144" s="110" t="s">
        <v>9</v>
      </c>
      <c r="D144" s="95">
        <f>D145+D146+D147+D148</f>
        <v>170</v>
      </c>
      <c r="E144" s="95">
        <f>E145+E146+E147+E148</f>
        <v>170</v>
      </c>
      <c r="F144" s="95">
        <f>F145+F146+F147+F148</f>
        <v>170</v>
      </c>
      <c r="G144" s="95">
        <f>G145+G146+G147+G148</f>
        <v>0</v>
      </c>
      <c r="H144" s="95">
        <f>H145+H146+H147+H148</f>
        <v>0</v>
      </c>
      <c r="I144" s="96">
        <f>H144/D144*100</f>
        <v>0</v>
      </c>
      <c r="J144" s="96">
        <f>G144/E144*100</f>
        <v>0</v>
      </c>
      <c r="K144" s="96">
        <f>G144/F144*100</f>
        <v>0</v>
      </c>
    </row>
    <row r="145" spans="1:11" ht="31.5">
      <c r="A145" s="246"/>
      <c r="B145" s="251"/>
      <c r="C145" s="110" t="s">
        <v>76</v>
      </c>
      <c r="D145" s="95">
        <v>170</v>
      </c>
      <c r="E145" s="95">
        <v>170</v>
      </c>
      <c r="F145" s="95">
        <v>170</v>
      </c>
      <c r="G145" s="95">
        <v>0</v>
      </c>
      <c r="H145" s="95">
        <v>0</v>
      </c>
      <c r="I145" s="96">
        <f>H145/D145*100</f>
        <v>0</v>
      </c>
      <c r="J145" s="96">
        <f>G145/E145*100</f>
        <v>0</v>
      </c>
      <c r="K145" s="96">
        <f>G145/F145*100</f>
        <v>0</v>
      </c>
    </row>
    <row r="146" spans="1:11" ht="47.25">
      <c r="A146" s="246"/>
      <c r="B146" s="251"/>
      <c r="C146" s="110" t="s">
        <v>78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6">
        <v>0</v>
      </c>
      <c r="J146" s="96">
        <v>0</v>
      </c>
      <c r="K146" s="96">
        <v>0</v>
      </c>
    </row>
    <row r="147" spans="1:11" ht="47.25">
      <c r="A147" s="246"/>
      <c r="B147" s="251"/>
      <c r="C147" s="110" t="s">
        <v>80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6">
        <v>0</v>
      </c>
      <c r="J147" s="96">
        <v>0</v>
      </c>
      <c r="K147" s="96">
        <v>0</v>
      </c>
    </row>
    <row r="148" spans="1:11" ht="47.25">
      <c r="A148" s="246"/>
      <c r="B148" s="252"/>
      <c r="C148" s="110" t="s">
        <v>81</v>
      </c>
      <c r="D148" s="95">
        <v>0</v>
      </c>
      <c r="E148" s="95">
        <v>0</v>
      </c>
      <c r="F148" s="95">
        <v>0</v>
      </c>
      <c r="G148" s="95">
        <v>0</v>
      </c>
      <c r="H148" s="95">
        <v>0</v>
      </c>
      <c r="I148" s="96">
        <v>0</v>
      </c>
      <c r="J148" s="96">
        <v>0</v>
      </c>
      <c r="K148" s="96">
        <v>0</v>
      </c>
    </row>
    <row r="149" spans="1:11" ht="15.75">
      <c r="A149" s="253" t="s">
        <v>243</v>
      </c>
      <c r="B149" s="250" t="s">
        <v>244</v>
      </c>
      <c r="C149" s="110" t="s">
        <v>9</v>
      </c>
      <c r="D149" s="95">
        <f>D150+D151+D152+D153</f>
        <v>0</v>
      </c>
      <c r="E149" s="95">
        <f>E150+E151+E152+E153</f>
        <v>0</v>
      </c>
      <c r="F149" s="95">
        <f>F150+F151+F152+F153</f>
        <v>0</v>
      </c>
      <c r="G149" s="95">
        <f>G150+G151+G152+G153</f>
        <v>0</v>
      </c>
      <c r="H149" s="95">
        <f>H150+H151+H152+H153</f>
        <v>0</v>
      </c>
      <c r="I149" s="96">
        <v>0</v>
      </c>
      <c r="J149" s="96">
        <v>0</v>
      </c>
      <c r="K149" s="96">
        <v>0</v>
      </c>
    </row>
    <row r="150" spans="1:11" ht="31.5">
      <c r="A150" s="253"/>
      <c r="B150" s="251"/>
      <c r="C150" s="110" t="s">
        <v>76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6">
        <v>0</v>
      </c>
      <c r="J150" s="96">
        <v>0</v>
      </c>
      <c r="K150" s="96">
        <v>0</v>
      </c>
    </row>
    <row r="151" spans="1:11" ht="47.25">
      <c r="A151" s="253"/>
      <c r="B151" s="251"/>
      <c r="C151" s="110" t="s">
        <v>78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6">
        <v>0</v>
      </c>
      <c r="J151" s="96">
        <v>0</v>
      </c>
      <c r="K151" s="96">
        <v>0</v>
      </c>
    </row>
    <row r="152" spans="1:11" ht="47.25">
      <c r="A152" s="253"/>
      <c r="B152" s="251"/>
      <c r="C152" s="110" t="s">
        <v>80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6">
        <v>0</v>
      </c>
      <c r="J152" s="96">
        <v>0</v>
      </c>
      <c r="K152" s="96">
        <v>0</v>
      </c>
    </row>
    <row r="153" spans="1:11" ht="47.25">
      <c r="A153" s="253"/>
      <c r="B153" s="252"/>
      <c r="C153" s="110" t="s">
        <v>81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6">
        <v>0</v>
      </c>
      <c r="J153" s="96">
        <v>0</v>
      </c>
      <c r="K153" s="96">
        <v>0</v>
      </c>
    </row>
    <row r="154" spans="1:11" ht="15.75">
      <c r="A154" s="254" t="s">
        <v>245</v>
      </c>
      <c r="B154" s="250" t="s">
        <v>244</v>
      </c>
      <c r="C154" s="110" t="s">
        <v>9</v>
      </c>
      <c r="D154" s="95">
        <f>D155+D156+D157+D158</f>
        <v>0</v>
      </c>
      <c r="E154" s="95">
        <f>E155+E156+E157+E158</f>
        <v>0</v>
      </c>
      <c r="F154" s="95">
        <f>F155+F156+F157+F158</f>
        <v>0</v>
      </c>
      <c r="G154" s="95">
        <f>G155+G156+G157+G158</f>
        <v>0</v>
      </c>
      <c r="H154" s="95">
        <f>H155+H156+H157+H158</f>
        <v>0</v>
      </c>
      <c r="I154" s="96">
        <v>0</v>
      </c>
      <c r="J154" s="96">
        <v>0</v>
      </c>
      <c r="K154" s="96">
        <v>0</v>
      </c>
    </row>
    <row r="155" spans="1:11" ht="31.5">
      <c r="A155" s="255"/>
      <c r="B155" s="251"/>
      <c r="C155" s="110" t="s">
        <v>76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6">
        <v>0</v>
      </c>
      <c r="J155" s="96">
        <v>0</v>
      </c>
      <c r="K155" s="96">
        <v>0</v>
      </c>
    </row>
    <row r="156" spans="1:11" ht="47.25">
      <c r="A156" s="255"/>
      <c r="B156" s="251"/>
      <c r="C156" s="110" t="s">
        <v>78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6">
        <v>0</v>
      </c>
      <c r="J156" s="96">
        <v>0</v>
      </c>
      <c r="K156" s="96">
        <v>0</v>
      </c>
    </row>
    <row r="157" spans="1:11" ht="47.25">
      <c r="A157" s="255"/>
      <c r="B157" s="251"/>
      <c r="C157" s="110" t="s">
        <v>80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6">
        <v>0</v>
      </c>
      <c r="J157" s="96">
        <v>0</v>
      </c>
      <c r="K157" s="96">
        <v>0</v>
      </c>
    </row>
    <row r="158" spans="1:11" ht="47.25">
      <c r="A158" s="256"/>
      <c r="B158" s="252"/>
      <c r="C158" s="110" t="s">
        <v>81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6">
        <v>0</v>
      </c>
      <c r="J158" s="96">
        <v>0</v>
      </c>
      <c r="K158" s="96">
        <v>0</v>
      </c>
    </row>
    <row r="159" spans="1:11" ht="15.75">
      <c r="A159" s="254" t="s">
        <v>246</v>
      </c>
      <c r="B159" s="250" t="s">
        <v>247</v>
      </c>
      <c r="C159" s="110" t="s">
        <v>9</v>
      </c>
      <c r="D159" s="95">
        <f>D160+D161+D162+D163</f>
        <v>0</v>
      </c>
      <c r="E159" s="95">
        <f>E160+E161+E162+E163</f>
        <v>0</v>
      </c>
      <c r="F159" s="95">
        <f>F160+F161+F162+F163</f>
        <v>0</v>
      </c>
      <c r="G159" s="95">
        <f>G160+G161+G162+G163</f>
        <v>0</v>
      </c>
      <c r="H159" s="95">
        <f>H160+H161+H162+H163</f>
        <v>0</v>
      </c>
      <c r="I159" s="96">
        <v>0</v>
      </c>
      <c r="J159" s="96">
        <v>0</v>
      </c>
      <c r="K159" s="96">
        <v>0</v>
      </c>
    </row>
    <row r="160" spans="1:11" ht="31.5">
      <c r="A160" s="255"/>
      <c r="B160" s="251"/>
      <c r="C160" s="110" t="s">
        <v>76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6">
        <v>0</v>
      </c>
      <c r="J160" s="96">
        <v>0</v>
      </c>
      <c r="K160" s="96">
        <v>0</v>
      </c>
    </row>
    <row r="161" spans="1:11" ht="47.25">
      <c r="A161" s="255"/>
      <c r="B161" s="251"/>
      <c r="C161" s="110" t="s">
        <v>78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6">
        <v>0</v>
      </c>
      <c r="J161" s="96">
        <v>0</v>
      </c>
      <c r="K161" s="96">
        <v>0</v>
      </c>
    </row>
    <row r="162" spans="1:11" ht="47.25">
      <c r="A162" s="255"/>
      <c r="B162" s="251"/>
      <c r="C162" s="110" t="s">
        <v>80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6">
        <v>0</v>
      </c>
      <c r="J162" s="96">
        <v>0</v>
      </c>
      <c r="K162" s="96">
        <v>0</v>
      </c>
    </row>
    <row r="163" spans="1:11" ht="47.25">
      <c r="A163" s="256"/>
      <c r="B163" s="252"/>
      <c r="C163" s="110" t="s">
        <v>81</v>
      </c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6">
        <v>0</v>
      </c>
      <c r="J163" s="96">
        <v>0</v>
      </c>
      <c r="K163" s="96">
        <v>0</v>
      </c>
    </row>
    <row r="164" spans="1:11" ht="15.75">
      <c r="A164" s="254" t="s">
        <v>248</v>
      </c>
      <c r="B164" s="250" t="s">
        <v>216</v>
      </c>
      <c r="C164" s="110" t="s">
        <v>9</v>
      </c>
      <c r="D164" s="95">
        <f>D165+D166+D167+D168</f>
        <v>0</v>
      </c>
      <c r="E164" s="95">
        <f>E165+E166+E167+E168</f>
        <v>0</v>
      </c>
      <c r="F164" s="95">
        <f>F165+F166+F167+F168</f>
        <v>0</v>
      </c>
      <c r="G164" s="95">
        <f>G165+G166+G167+G168</f>
        <v>0</v>
      </c>
      <c r="H164" s="95">
        <f>H165+H166+H167+H168</f>
        <v>0</v>
      </c>
      <c r="I164" s="96">
        <v>0</v>
      </c>
      <c r="J164" s="96">
        <v>0</v>
      </c>
      <c r="K164" s="96">
        <v>0</v>
      </c>
    </row>
    <row r="165" spans="1:11" ht="31.5">
      <c r="A165" s="255"/>
      <c r="B165" s="251"/>
      <c r="C165" s="110" t="s">
        <v>76</v>
      </c>
      <c r="D165" s="95">
        <v>0</v>
      </c>
      <c r="E165" s="95">
        <v>0</v>
      </c>
      <c r="F165" s="97">
        <f>794-794</f>
        <v>0</v>
      </c>
      <c r="G165" s="97">
        <f>794-794</f>
        <v>0</v>
      </c>
      <c r="H165" s="97">
        <f>794-794</f>
        <v>0</v>
      </c>
      <c r="I165" s="96">
        <v>0</v>
      </c>
      <c r="J165" s="96">
        <v>0</v>
      </c>
      <c r="K165" s="96">
        <v>0</v>
      </c>
    </row>
    <row r="166" spans="1:11" ht="47.25">
      <c r="A166" s="255"/>
      <c r="B166" s="251"/>
      <c r="C166" s="110" t="s">
        <v>78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6">
        <v>0</v>
      </c>
      <c r="J166" s="96">
        <v>0</v>
      </c>
      <c r="K166" s="96">
        <v>0</v>
      </c>
    </row>
    <row r="167" spans="1:11" ht="47.25">
      <c r="A167" s="255"/>
      <c r="B167" s="251"/>
      <c r="C167" s="110" t="s">
        <v>80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6">
        <v>0</v>
      </c>
      <c r="J167" s="96">
        <v>0</v>
      </c>
      <c r="K167" s="96">
        <v>0</v>
      </c>
    </row>
    <row r="168" spans="1:11" ht="47.25">
      <c r="A168" s="256"/>
      <c r="B168" s="252"/>
      <c r="C168" s="110" t="s">
        <v>81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6">
        <v>0</v>
      </c>
      <c r="J168" s="96">
        <v>0</v>
      </c>
      <c r="K168" s="96">
        <v>0</v>
      </c>
    </row>
    <row r="169" spans="1:11" ht="15.75">
      <c r="A169" s="254" t="s">
        <v>249</v>
      </c>
      <c r="B169" s="250" t="s">
        <v>216</v>
      </c>
      <c r="C169" s="110" t="s">
        <v>9</v>
      </c>
      <c r="D169" s="95">
        <f>D170+D171+D172+D173</f>
        <v>0</v>
      </c>
      <c r="E169" s="95">
        <f>E170+E171+E172+E173</f>
        <v>0</v>
      </c>
      <c r="F169" s="95">
        <f>F170+F171+F172+F173</f>
        <v>0</v>
      </c>
      <c r="G169" s="95">
        <f>G170+G171+G172+G173</f>
        <v>0</v>
      </c>
      <c r="H169" s="95">
        <f>H170+H171+H172+H173</f>
        <v>0</v>
      </c>
      <c r="I169" s="96">
        <v>0</v>
      </c>
      <c r="J169" s="96">
        <v>0</v>
      </c>
      <c r="K169" s="96">
        <v>0</v>
      </c>
    </row>
    <row r="170" spans="1:11" ht="31.5">
      <c r="A170" s="255"/>
      <c r="B170" s="251"/>
      <c r="C170" s="110" t="s">
        <v>76</v>
      </c>
      <c r="D170" s="95">
        <v>0</v>
      </c>
      <c r="E170" s="95">
        <v>0</v>
      </c>
      <c r="F170" s="97">
        <f>227-227</f>
        <v>0</v>
      </c>
      <c r="G170" s="97">
        <f>227-227</f>
        <v>0</v>
      </c>
      <c r="H170" s="97">
        <f>227-227</f>
        <v>0</v>
      </c>
      <c r="I170" s="96">
        <v>0</v>
      </c>
      <c r="J170" s="96">
        <v>0</v>
      </c>
      <c r="K170" s="96">
        <v>0</v>
      </c>
    </row>
    <row r="171" spans="1:11" ht="47.25">
      <c r="A171" s="255"/>
      <c r="B171" s="251"/>
      <c r="C171" s="110" t="s">
        <v>78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6">
        <v>0</v>
      </c>
      <c r="J171" s="96">
        <v>0</v>
      </c>
      <c r="K171" s="96">
        <v>0</v>
      </c>
    </row>
    <row r="172" spans="1:11" ht="47.25">
      <c r="A172" s="255"/>
      <c r="B172" s="251"/>
      <c r="C172" s="110" t="s">
        <v>80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6">
        <v>0</v>
      </c>
      <c r="J172" s="96">
        <v>0</v>
      </c>
      <c r="K172" s="96">
        <v>0</v>
      </c>
    </row>
    <row r="173" spans="1:11" ht="47.25">
      <c r="A173" s="256"/>
      <c r="B173" s="252"/>
      <c r="C173" s="110" t="s">
        <v>81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6">
        <v>0</v>
      </c>
      <c r="J173" s="96">
        <v>0</v>
      </c>
      <c r="K173" s="96">
        <v>0</v>
      </c>
    </row>
    <row r="174" spans="1:11" ht="15.75">
      <c r="A174" s="254" t="s">
        <v>250</v>
      </c>
      <c r="B174" s="250" t="s">
        <v>216</v>
      </c>
      <c r="C174" s="110" t="s">
        <v>9</v>
      </c>
      <c r="D174" s="95">
        <f>D175+D176+D177+D178</f>
        <v>0</v>
      </c>
      <c r="E174" s="95">
        <f>E175+E176+E177+E178</f>
        <v>0</v>
      </c>
      <c r="F174" s="95">
        <f>F175+F176+F177+F178</f>
        <v>0</v>
      </c>
      <c r="G174" s="95">
        <f>G175+G176+G177+G178</f>
        <v>0</v>
      </c>
      <c r="H174" s="95">
        <f>H175+H176+H177+H178</f>
        <v>0</v>
      </c>
      <c r="I174" s="96">
        <v>0</v>
      </c>
      <c r="J174" s="96">
        <v>0</v>
      </c>
      <c r="K174" s="96">
        <v>0</v>
      </c>
    </row>
    <row r="175" spans="1:11" ht="31.5">
      <c r="A175" s="255"/>
      <c r="B175" s="251"/>
      <c r="C175" s="110" t="s">
        <v>76</v>
      </c>
      <c r="D175" s="95">
        <v>0</v>
      </c>
      <c r="E175" s="95">
        <v>0</v>
      </c>
      <c r="F175" s="97">
        <f>280-280</f>
        <v>0</v>
      </c>
      <c r="G175" s="97">
        <f>280-280</f>
        <v>0</v>
      </c>
      <c r="H175" s="97">
        <f>280-280</f>
        <v>0</v>
      </c>
      <c r="I175" s="96">
        <v>0</v>
      </c>
      <c r="J175" s="96">
        <v>0</v>
      </c>
      <c r="K175" s="96">
        <v>0</v>
      </c>
    </row>
    <row r="176" spans="1:11" ht="47.25">
      <c r="A176" s="255"/>
      <c r="B176" s="251"/>
      <c r="C176" s="110" t="s">
        <v>78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6">
        <v>0</v>
      </c>
      <c r="J176" s="96">
        <v>0</v>
      </c>
      <c r="K176" s="96">
        <v>0</v>
      </c>
    </row>
    <row r="177" spans="1:11" ht="47.25">
      <c r="A177" s="255"/>
      <c r="B177" s="251"/>
      <c r="C177" s="110" t="s">
        <v>80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6">
        <v>0</v>
      </c>
      <c r="J177" s="96">
        <v>0</v>
      </c>
      <c r="K177" s="96">
        <v>0</v>
      </c>
    </row>
    <row r="178" spans="1:11" ht="47.25">
      <c r="A178" s="256"/>
      <c r="B178" s="252"/>
      <c r="C178" s="110" t="s">
        <v>81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6">
        <v>0</v>
      </c>
      <c r="J178" s="96">
        <v>0</v>
      </c>
      <c r="K178" s="96">
        <v>0</v>
      </c>
    </row>
    <row r="179" spans="1:11" ht="15.75">
      <c r="A179" s="254" t="s">
        <v>251</v>
      </c>
      <c r="B179" s="250" t="s">
        <v>252</v>
      </c>
      <c r="C179" s="110" t="s">
        <v>9</v>
      </c>
      <c r="D179" s="95">
        <f>D180+D181+D182+D183</f>
        <v>75</v>
      </c>
      <c r="E179" s="95">
        <f>E180+E181+E182+E183</f>
        <v>75</v>
      </c>
      <c r="F179" s="95">
        <f>F180+F181+F182+F183</f>
        <v>75</v>
      </c>
      <c r="G179" s="95">
        <f>G180+G181+G182+G183</f>
        <v>75</v>
      </c>
      <c r="H179" s="95">
        <f>H180+H181+H182+H183</f>
        <v>75</v>
      </c>
      <c r="I179" s="96">
        <f>H179/D179*100</f>
        <v>100</v>
      </c>
      <c r="J179" s="96">
        <f>G179/E179*100</f>
        <v>100</v>
      </c>
      <c r="K179" s="96">
        <f>G179/F179*100</f>
        <v>100</v>
      </c>
    </row>
    <row r="180" spans="1:11" ht="31.5">
      <c r="A180" s="255"/>
      <c r="B180" s="251"/>
      <c r="C180" s="110" t="s">
        <v>76</v>
      </c>
      <c r="D180" s="95">
        <v>75</v>
      </c>
      <c r="E180" s="95">
        <v>75</v>
      </c>
      <c r="F180" s="95">
        <v>75</v>
      </c>
      <c r="G180" s="95">
        <v>75</v>
      </c>
      <c r="H180" s="95">
        <v>75</v>
      </c>
      <c r="I180" s="96">
        <f>H180/D180*100</f>
        <v>100</v>
      </c>
      <c r="J180" s="96">
        <f>G180/E180*100</f>
        <v>100</v>
      </c>
      <c r="K180" s="96">
        <f>G180/F180*100</f>
        <v>100</v>
      </c>
    </row>
    <row r="181" spans="1:11" ht="47.25">
      <c r="A181" s="255"/>
      <c r="B181" s="251"/>
      <c r="C181" s="110" t="s">
        <v>78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6">
        <v>0</v>
      </c>
      <c r="J181" s="96">
        <v>0</v>
      </c>
      <c r="K181" s="96">
        <v>0</v>
      </c>
    </row>
    <row r="182" spans="1:11" ht="47.25">
      <c r="A182" s="255"/>
      <c r="B182" s="251"/>
      <c r="C182" s="110" t="s">
        <v>80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6">
        <v>0</v>
      </c>
      <c r="J182" s="96">
        <v>0</v>
      </c>
      <c r="K182" s="96">
        <v>0</v>
      </c>
    </row>
    <row r="183" spans="1:11" ht="47.25">
      <c r="A183" s="256"/>
      <c r="B183" s="252"/>
      <c r="C183" s="110" t="s">
        <v>81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6">
        <v>0</v>
      </c>
      <c r="J183" s="96">
        <v>0</v>
      </c>
      <c r="K183" s="96">
        <v>0</v>
      </c>
    </row>
    <row r="184" spans="1:11" ht="15.75">
      <c r="A184" s="254" t="s">
        <v>253</v>
      </c>
      <c r="B184" s="250" t="s">
        <v>254</v>
      </c>
      <c r="C184" s="110" t="s">
        <v>9</v>
      </c>
      <c r="D184" s="95">
        <f>D185+D186+D187+D188</f>
        <v>10</v>
      </c>
      <c r="E184" s="95">
        <f>E185+E186+E187+E188</f>
        <v>0</v>
      </c>
      <c r="F184" s="95">
        <f>F185+F186+F187+F188</f>
        <v>0</v>
      </c>
      <c r="G184" s="95">
        <f>G185+G186+G187+G188</f>
        <v>10</v>
      </c>
      <c r="H184" s="95">
        <f>H185+H186+H187+H188</f>
        <v>10</v>
      </c>
      <c r="I184" s="96">
        <f>H184/D184*100</f>
        <v>100</v>
      </c>
      <c r="J184" s="96">
        <v>0</v>
      </c>
      <c r="K184" s="96">
        <v>0</v>
      </c>
    </row>
    <row r="185" spans="1:11" ht="31.5">
      <c r="A185" s="255"/>
      <c r="B185" s="251"/>
      <c r="C185" s="110" t="s">
        <v>76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  <c r="I185" s="96">
        <v>0</v>
      </c>
      <c r="J185" s="96">
        <v>0</v>
      </c>
      <c r="K185" s="96">
        <v>0</v>
      </c>
    </row>
    <row r="186" spans="1:11" ht="47.25">
      <c r="A186" s="255"/>
      <c r="B186" s="251"/>
      <c r="C186" s="110" t="s">
        <v>78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6">
        <v>0</v>
      </c>
      <c r="J186" s="96">
        <v>0</v>
      </c>
      <c r="K186" s="96">
        <v>0</v>
      </c>
    </row>
    <row r="187" spans="1:11" ht="47.25">
      <c r="A187" s="255"/>
      <c r="B187" s="251"/>
      <c r="C187" s="110" t="s">
        <v>80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6">
        <v>0</v>
      </c>
      <c r="J187" s="96">
        <v>0</v>
      </c>
      <c r="K187" s="96">
        <v>0</v>
      </c>
    </row>
    <row r="188" spans="1:11" ht="47.25">
      <c r="A188" s="256"/>
      <c r="B188" s="252"/>
      <c r="C188" s="110" t="s">
        <v>81</v>
      </c>
      <c r="D188" s="95">
        <v>10</v>
      </c>
      <c r="E188" s="95">
        <v>0</v>
      </c>
      <c r="F188" s="95">
        <v>0</v>
      </c>
      <c r="G188" s="95">
        <v>10</v>
      </c>
      <c r="H188" s="95">
        <v>10</v>
      </c>
      <c r="I188" s="96">
        <f>H188/D188*100</f>
        <v>100</v>
      </c>
      <c r="J188" s="96">
        <v>0</v>
      </c>
      <c r="K188" s="96">
        <v>0</v>
      </c>
    </row>
    <row r="189" spans="1:11" ht="15.75">
      <c r="A189" s="254" t="s">
        <v>255</v>
      </c>
      <c r="B189" s="250" t="s">
        <v>226</v>
      </c>
      <c r="C189" s="110" t="s">
        <v>9</v>
      </c>
      <c r="D189" s="95">
        <f>D190+D191+D192+D193</f>
        <v>0</v>
      </c>
      <c r="E189" s="95">
        <f>E190+E191+E192+E193</f>
        <v>0</v>
      </c>
      <c r="F189" s="95">
        <f>F190+F191+F192+F193</f>
        <v>0</v>
      </c>
      <c r="G189" s="95">
        <f>G190+G191+G192+G193</f>
        <v>0</v>
      </c>
      <c r="H189" s="95">
        <f>H190+H191+H192+H193</f>
        <v>0</v>
      </c>
      <c r="I189" s="96">
        <v>0</v>
      </c>
      <c r="J189" s="96">
        <v>0</v>
      </c>
      <c r="K189" s="96">
        <v>0</v>
      </c>
    </row>
    <row r="190" spans="1:11" ht="31.5">
      <c r="A190" s="255"/>
      <c r="B190" s="251"/>
      <c r="C190" s="110" t="s">
        <v>76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6">
        <v>0</v>
      </c>
      <c r="J190" s="96">
        <v>0</v>
      </c>
      <c r="K190" s="96">
        <v>0</v>
      </c>
    </row>
    <row r="191" spans="1:11" ht="47.25">
      <c r="A191" s="255"/>
      <c r="B191" s="251"/>
      <c r="C191" s="110" t="s">
        <v>78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6">
        <v>0</v>
      </c>
      <c r="J191" s="96">
        <v>0</v>
      </c>
      <c r="K191" s="96">
        <v>0</v>
      </c>
    </row>
    <row r="192" spans="1:11" ht="47.25">
      <c r="A192" s="255"/>
      <c r="B192" s="251"/>
      <c r="C192" s="110" t="s">
        <v>80</v>
      </c>
      <c r="D192" s="95">
        <v>0</v>
      </c>
      <c r="E192" s="95">
        <v>0</v>
      </c>
      <c r="F192" s="95">
        <v>0</v>
      </c>
      <c r="G192" s="95">
        <v>0</v>
      </c>
      <c r="H192" s="95">
        <v>0</v>
      </c>
      <c r="I192" s="96">
        <v>0</v>
      </c>
      <c r="J192" s="96">
        <v>0</v>
      </c>
      <c r="K192" s="96">
        <v>0</v>
      </c>
    </row>
    <row r="193" spans="1:11" ht="47.25">
      <c r="A193" s="256"/>
      <c r="B193" s="252"/>
      <c r="C193" s="110" t="s">
        <v>81</v>
      </c>
      <c r="D193" s="95">
        <v>0</v>
      </c>
      <c r="E193" s="95">
        <v>0</v>
      </c>
      <c r="F193" s="95">
        <v>0</v>
      </c>
      <c r="G193" s="95">
        <v>0</v>
      </c>
      <c r="H193" s="95">
        <v>0</v>
      </c>
      <c r="I193" s="96">
        <v>0</v>
      </c>
      <c r="J193" s="96">
        <v>0</v>
      </c>
      <c r="K193" s="96">
        <v>0</v>
      </c>
    </row>
    <row r="194" spans="1:11" ht="15.75">
      <c r="A194" s="254" t="s">
        <v>256</v>
      </c>
      <c r="B194" s="250" t="s">
        <v>226</v>
      </c>
      <c r="C194" s="110" t="s">
        <v>9</v>
      </c>
      <c r="D194" s="95">
        <f>D195+D196+D197+D198</f>
        <v>0</v>
      </c>
      <c r="E194" s="95">
        <f>E195+E196+E197+E198</f>
        <v>0</v>
      </c>
      <c r="F194" s="95">
        <f>F195+F196+F197+F198</f>
        <v>0</v>
      </c>
      <c r="G194" s="95">
        <f>G195+G196+G197+G198</f>
        <v>0</v>
      </c>
      <c r="H194" s="95">
        <f>H195+H196+H197+H198</f>
        <v>0</v>
      </c>
      <c r="I194" s="96">
        <v>0</v>
      </c>
      <c r="J194" s="96">
        <v>0</v>
      </c>
      <c r="K194" s="96">
        <v>0</v>
      </c>
    </row>
    <row r="195" spans="1:11" ht="31.5">
      <c r="A195" s="255"/>
      <c r="B195" s="251"/>
      <c r="C195" s="110" t="s">
        <v>76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6">
        <v>0</v>
      </c>
      <c r="J195" s="96">
        <v>0</v>
      </c>
      <c r="K195" s="96">
        <v>0</v>
      </c>
    </row>
    <row r="196" spans="1:11" ht="47.25">
      <c r="A196" s="255"/>
      <c r="B196" s="251"/>
      <c r="C196" s="110" t="s">
        <v>78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6">
        <v>0</v>
      </c>
      <c r="J196" s="96">
        <v>0</v>
      </c>
      <c r="K196" s="96">
        <v>0</v>
      </c>
    </row>
    <row r="197" spans="1:11" ht="47.25">
      <c r="A197" s="255"/>
      <c r="B197" s="251"/>
      <c r="C197" s="110" t="s">
        <v>80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6">
        <v>0</v>
      </c>
      <c r="J197" s="96">
        <v>0</v>
      </c>
      <c r="K197" s="96">
        <v>0</v>
      </c>
    </row>
    <row r="198" spans="1:11" ht="47.25">
      <c r="A198" s="256"/>
      <c r="B198" s="252"/>
      <c r="C198" s="110" t="s">
        <v>81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6">
        <v>0</v>
      </c>
      <c r="J198" s="96">
        <v>0</v>
      </c>
      <c r="K198" s="96">
        <v>0</v>
      </c>
    </row>
    <row r="199" spans="1:11" ht="15.75">
      <c r="A199" s="250" t="s">
        <v>257</v>
      </c>
      <c r="B199" s="246" t="s">
        <v>258</v>
      </c>
      <c r="C199" s="110" t="s">
        <v>9</v>
      </c>
      <c r="D199" s="95">
        <f>D200+D201+D202+D203</f>
        <v>125</v>
      </c>
      <c r="E199" s="95">
        <f>E200+E201+E202+E203</f>
        <v>125</v>
      </c>
      <c r="F199" s="95">
        <f>F200+F201+F202+F203</f>
        <v>115.5</v>
      </c>
      <c r="G199" s="95">
        <f>G200+G201+G202+G203</f>
        <v>10</v>
      </c>
      <c r="H199" s="95">
        <f>H200+H201+H202+H203</f>
        <v>10</v>
      </c>
      <c r="I199" s="96">
        <f>H199/D199*100</f>
        <v>8</v>
      </c>
      <c r="J199" s="96">
        <f>G199/E199*100</f>
        <v>8</v>
      </c>
      <c r="K199" s="96">
        <f>G199/F199*100</f>
        <v>8.658008658008658</v>
      </c>
    </row>
    <row r="200" spans="1:11" ht="31.5">
      <c r="A200" s="251"/>
      <c r="B200" s="246"/>
      <c r="C200" s="110" t="s">
        <v>76</v>
      </c>
      <c r="D200" s="95">
        <f>D206+D211+D216+D221</f>
        <v>125</v>
      </c>
      <c r="E200" s="95">
        <f>E206+E211+E216+E221</f>
        <v>125</v>
      </c>
      <c r="F200" s="95">
        <f>F206+F211+F216+F221</f>
        <v>115.5</v>
      </c>
      <c r="G200" s="95">
        <f>G206+G211+G216+G221</f>
        <v>10</v>
      </c>
      <c r="H200" s="95">
        <f>H206+H211+H216+H221</f>
        <v>10</v>
      </c>
      <c r="I200" s="96">
        <f>H200/D200*100</f>
        <v>8</v>
      </c>
      <c r="J200" s="96">
        <f>G200/E200*100</f>
        <v>8</v>
      </c>
      <c r="K200" s="96">
        <f>G200/F200*100</f>
        <v>8.658008658008658</v>
      </c>
    </row>
    <row r="201" spans="1:11" ht="47.25">
      <c r="A201" s="251"/>
      <c r="B201" s="246"/>
      <c r="C201" s="110" t="s">
        <v>78</v>
      </c>
      <c r="D201" s="95">
        <f aca="true" t="shared" si="15" ref="D201:H203">D207+D212+D217+D222</f>
        <v>0</v>
      </c>
      <c r="E201" s="95">
        <f t="shared" si="15"/>
        <v>0</v>
      </c>
      <c r="F201" s="95">
        <f t="shared" si="15"/>
        <v>0</v>
      </c>
      <c r="G201" s="95">
        <f t="shared" si="15"/>
        <v>0</v>
      </c>
      <c r="H201" s="95">
        <f t="shared" si="15"/>
        <v>0</v>
      </c>
      <c r="I201" s="96">
        <v>0</v>
      </c>
      <c r="J201" s="96">
        <v>0</v>
      </c>
      <c r="K201" s="96">
        <v>0</v>
      </c>
    </row>
    <row r="202" spans="1:11" ht="47.25">
      <c r="A202" s="251"/>
      <c r="B202" s="246"/>
      <c r="C202" s="110" t="s">
        <v>259</v>
      </c>
      <c r="D202" s="95">
        <f t="shared" si="15"/>
        <v>0</v>
      </c>
      <c r="E202" s="95">
        <f t="shared" si="15"/>
        <v>0</v>
      </c>
      <c r="F202" s="95">
        <f t="shared" si="15"/>
        <v>0</v>
      </c>
      <c r="G202" s="95">
        <f t="shared" si="15"/>
        <v>0</v>
      </c>
      <c r="H202" s="95">
        <f t="shared" si="15"/>
        <v>0</v>
      </c>
      <c r="I202" s="96">
        <v>0</v>
      </c>
      <c r="J202" s="96">
        <v>0</v>
      </c>
      <c r="K202" s="96">
        <v>0</v>
      </c>
    </row>
    <row r="203" spans="1:11" ht="47.25">
      <c r="A203" s="251"/>
      <c r="B203" s="246"/>
      <c r="C203" s="110" t="s">
        <v>81</v>
      </c>
      <c r="D203" s="95">
        <f t="shared" si="15"/>
        <v>0</v>
      </c>
      <c r="E203" s="95">
        <f t="shared" si="15"/>
        <v>0</v>
      </c>
      <c r="F203" s="95">
        <f t="shared" si="15"/>
        <v>0</v>
      </c>
      <c r="G203" s="95">
        <f t="shared" si="15"/>
        <v>0</v>
      </c>
      <c r="H203" s="95">
        <f t="shared" si="15"/>
        <v>0</v>
      </c>
      <c r="I203" s="96">
        <v>0</v>
      </c>
      <c r="J203" s="96">
        <v>0</v>
      </c>
      <c r="K203" s="96">
        <v>0</v>
      </c>
    </row>
    <row r="204" spans="1:11" ht="15.75">
      <c r="A204" s="251"/>
      <c r="B204" s="257" t="s">
        <v>82</v>
      </c>
      <c r="C204" s="258"/>
      <c r="D204" s="258"/>
      <c r="E204" s="258"/>
      <c r="F204" s="258"/>
      <c r="G204" s="258"/>
      <c r="H204" s="258"/>
      <c r="I204" s="258"/>
      <c r="J204" s="258"/>
      <c r="K204" s="259"/>
    </row>
    <row r="205" spans="1:11" ht="15.75">
      <c r="A205" s="251"/>
      <c r="B205" s="253" t="s">
        <v>260</v>
      </c>
      <c r="C205" s="110" t="s">
        <v>9</v>
      </c>
      <c r="D205" s="95">
        <f>D206+D207+D208+D209</f>
        <v>30</v>
      </c>
      <c r="E205" s="95">
        <f>E206+E207+E208+E209</f>
        <v>30</v>
      </c>
      <c r="F205" s="95">
        <f>F206+F207+F208+F209</f>
        <v>30</v>
      </c>
      <c r="G205" s="95">
        <f>G206+G207+G208+G209</f>
        <v>10</v>
      </c>
      <c r="H205" s="95">
        <f>H206+H207+H208+H209</f>
        <v>10</v>
      </c>
      <c r="I205" s="96">
        <f>H205/D205*100</f>
        <v>33.33333333333333</v>
      </c>
      <c r="J205" s="96">
        <f>G205/E205*100</f>
        <v>33.33333333333333</v>
      </c>
      <c r="K205" s="96">
        <f>G205/F205*100</f>
        <v>33.33333333333333</v>
      </c>
    </row>
    <row r="206" spans="1:11" ht="31.5">
      <c r="A206" s="251"/>
      <c r="B206" s="253"/>
      <c r="C206" s="110" t="s">
        <v>76</v>
      </c>
      <c r="D206" s="95">
        <f>D241+D246</f>
        <v>30</v>
      </c>
      <c r="E206" s="95">
        <f>E241+E246</f>
        <v>30</v>
      </c>
      <c r="F206" s="95">
        <f>F241+F246</f>
        <v>30</v>
      </c>
      <c r="G206" s="95">
        <f>G241+G246</f>
        <v>10</v>
      </c>
      <c r="H206" s="95">
        <f>H241+H246</f>
        <v>10</v>
      </c>
      <c r="I206" s="96">
        <f>H206/D206*100</f>
        <v>33.33333333333333</v>
      </c>
      <c r="J206" s="96">
        <f>G206/E206*100</f>
        <v>33.33333333333333</v>
      </c>
      <c r="K206" s="96">
        <f>G206/F206*100</f>
        <v>33.33333333333333</v>
      </c>
    </row>
    <row r="207" spans="1:11" ht="47.25">
      <c r="A207" s="251"/>
      <c r="B207" s="253"/>
      <c r="C207" s="110" t="s">
        <v>78</v>
      </c>
      <c r="D207" s="95">
        <f aca="true" t="shared" si="16" ref="D207:H209">D242+D247</f>
        <v>0</v>
      </c>
      <c r="E207" s="95">
        <f t="shared" si="16"/>
        <v>0</v>
      </c>
      <c r="F207" s="95">
        <f t="shared" si="16"/>
        <v>0</v>
      </c>
      <c r="G207" s="95">
        <f t="shared" si="16"/>
        <v>0</v>
      </c>
      <c r="H207" s="95">
        <f t="shared" si="16"/>
        <v>0</v>
      </c>
      <c r="I207" s="96">
        <v>0</v>
      </c>
      <c r="J207" s="96">
        <v>0</v>
      </c>
      <c r="K207" s="96">
        <v>0</v>
      </c>
    </row>
    <row r="208" spans="1:11" ht="47.25">
      <c r="A208" s="251"/>
      <c r="B208" s="253"/>
      <c r="C208" s="110" t="s">
        <v>80</v>
      </c>
      <c r="D208" s="95">
        <f t="shared" si="16"/>
        <v>0</v>
      </c>
      <c r="E208" s="95">
        <f t="shared" si="16"/>
        <v>0</v>
      </c>
      <c r="F208" s="95">
        <f t="shared" si="16"/>
        <v>0</v>
      </c>
      <c r="G208" s="95">
        <f t="shared" si="16"/>
        <v>0</v>
      </c>
      <c r="H208" s="95">
        <f t="shared" si="16"/>
        <v>0</v>
      </c>
      <c r="I208" s="96">
        <v>0</v>
      </c>
      <c r="J208" s="96">
        <v>0</v>
      </c>
      <c r="K208" s="96">
        <v>0</v>
      </c>
    </row>
    <row r="209" spans="1:11" ht="47.25">
      <c r="A209" s="251"/>
      <c r="B209" s="253"/>
      <c r="C209" s="110" t="s">
        <v>81</v>
      </c>
      <c r="D209" s="95">
        <f t="shared" si="16"/>
        <v>0</v>
      </c>
      <c r="E209" s="95">
        <f t="shared" si="16"/>
        <v>0</v>
      </c>
      <c r="F209" s="95">
        <f t="shared" si="16"/>
        <v>0</v>
      </c>
      <c r="G209" s="95">
        <f t="shared" si="16"/>
        <v>0</v>
      </c>
      <c r="H209" s="95">
        <f t="shared" si="16"/>
        <v>0</v>
      </c>
      <c r="I209" s="96">
        <v>0</v>
      </c>
      <c r="J209" s="96">
        <v>0</v>
      </c>
      <c r="K209" s="96">
        <v>0</v>
      </c>
    </row>
    <row r="210" spans="1:11" ht="15.75">
      <c r="A210" s="251"/>
      <c r="B210" s="253" t="s">
        <v>215</v>
      </c>
      <c r="C210" s="110" t="s">
        <v>9</v>
      </c>
      <c r="D210" s="95">
        <f>D211+D212+D213+D214</f>
        <v>95</v>
      </c>
      <c r="E210" s="95">
        <f>E211+E212+E213+E214</f>
        <v>95</v>
      </c>
      <c r="F210" s="95">
        <f>F211+F212+F213+F214</f>
        <v>85.5</v>
      </c>
      <c r="G210" s="95">
        <f>G211+G212+G213+G214</f>
        <v>0</v>
      </c>
      <c r="H210" s="95">
        <f>H211+H212+H213+H214</f>
        <v>0</v>
      </c>
      <c r="I210" s="96">
        <f>H210/D210*100</f>
        <v>0</v>
      </c>
      <c r="J210" s="96">
        <f>G210/E210*100</f>
        <v>0</v>
      </c>
      <c r="K210" s="96">
        <f>G210/F210*100</f>
        <v>0</v>
      </c>
    </row>
    <row r="211" spans="1:11" ht="31.5">
      <c r="A211" s="251"/>
      <c r="B211" s="253"/>
      <c r="C211" s="110" t="s">
        <v>76</v>
      </c>
      <c r="D211" s="95">
        <f>D226+D251+D256+D281</f>
        <v>95</v>
      </c>
      <c r="E211" s="95">
        <f>E226+E251+E256+E281</f>
        <v>95</v>
      </c>
      <c r="F211" s="95">
        <f>F226+F251+F256+F281</f>
        <v>85.5</v>
      </c>
      <c r="G211" s="95">
        <f>G226+G251+G256+G281</f>
        <v>0</v>
      </c>
      <c r="H211" s="95">
        <f>H226+H251+H256+H281</f>
        <v>0</v>
      </c>
      <c r="I211" s="96">
        <f>H211/D211*100</f>
        <v>0</v>
      </c>
      <c r="J211" s="96">
        <f>G211/E211*100</f>
        <v>0</v>
      </c>
      <c r="K211" s="96">
        <f>G211/F211*100</f>
        <v>0</v>
      </c>
    </row>
    <row r="212" spans="1:11" ht="47.25">
      <c r="A212" s="251"/>
      <c r="B212" s="253"/>
      <c r="C212" s="110" t="s">
        <v>78</v>
      </c>
      <c r="D212" s="95">
        <f aca="true" t="shared" si="17" ref="D212:H214">D227+D252+D257+D282</f>
        <v>0</v>
      </c>
      <c r="E212" s="95">
        <f t="shared" si="17"/>
        <v>0</v>
      </c>
      <c r="F212" s="95">
        <f t="shared" si="17"/>
        <v>0</v>
      </c>
      <c r="G212" s="95">
        <f t="shared" si="17"/>
        <v>0</v>
      </c>
      <c r="H212" s="95">
        <f t="shared" si="17"/>
        <v>0</v>
      </c>
      <c r="I212" s="96">
        <v>0</v>
      </c>
      <c r="J212" s="96">
        <v>0</v>
      </c>
      <c r="K212" s="96">
        <v>0</v>
      </c>
    </row>
    <row r="213" spans="1:11" ht="47.25">
      <c r="A213" s="251"/>
      <c r="B213" s="253"/>
      <c r="C213" s="110" t="s">
        <v>80</v>
      </c>
      <c r="D213" s="95">
        <f t="shared" si="17"/>
        <v>0</v>
      </c>
      <c r="E213" s="95">
        <f t="shared" si="17"/>
        <v>0</v>
      </c>
      <c r="F213" s="95">
        <f t="shared" si="17"/>
        <v>0</v>
      </c>
      <c r="G213" s="95">
        <f t="shared" si="17"/>
        <v>0</v>
      </c>
      <c r="H213" s="95">
        <f t="shared" si="17"/>
        <v>0</v>
      </c>
      <c r="I213" s="96">
        <v>0</v>
      </c>
      <c r="J213" s="96">
        <v>0</v>
      </c>
      <c r="K213" s="96">
        <v>0</v>
      </c>
    </row>
    <row r="214" spans="1:11" ht="47.25">
      <c r="A214" s="251"/>
      <c r="B214" s="253"/>
      <c r="C214" s="110" t="s">
        <v>81</v>
      </c>
      <c r="D214" s="95">
        <f t="shared" si="17"/>
        <v>0</v>
      </c>
      <c r="E214" s="95">
        <f t="shared" si="17"/>
        <v>0</v>
      </c>
      <c r="F214" s="95">
        <f t="shared" si="17"/>
        <v>0</v>
      </c>
      <c r="G214" s="95">
        <f t="shared" si="17"/>
        <v>0</v>
      </c>
      <c r="H214" s="95">
        <f t="shared" si="17"/>
        <v>0</v>
      </c>
      <c r="I214" s="96">
        <v>0</v>
      </c>
      <c r="J214" s="96">
        <v>0</v>
      </c>
      <c r="K214" s="96">
        <v>0</v>
      </c>
    </row>
    <row r="215" spans="1:11" ht="15.75">
      <c r="A215" s="251"/>
      <c r="B215" s="246" t="s">
        <v>216</v>
      </c>
      <c r="C215" s="110" t="s">
        <v>9</v>
      </c>
      <c r="D215" s="95">
        <f>D216+D217+D218+D219</f>
        <v>0</v>
      </c>
      <c r="E215" s="95">
        <f>E216+E217+E218+E219</f>
        <v>0</v>
      </c>
      <c r="F215" s="95">
        <f>F216+F217+F218+F219</f>
        <v>0</v>
      </c>
      <c r="G215" s="95">
        <f>G216+G217+G218+G219</f>
        <v>0</v>
      </c>
      <c r="H215" s="95">
        <f>H216+H217+H218+H219</f>
        <v>0</v>
      </c>
      <c r="I215" s="96">
        <v>0</v>
      </c>
      <c r="J215" s="96">
        <v>0</v>
      </c>
      <c r="K215" s="96">
        <v>0</v>
      </c>
    </row>
    <row r="216" spans="1:11" ht="31.5">
      <c r="A216" s="251"/>
      <c r="B216" s="246"/>
      <c r="C216" s="110" t="s">
        <v>76</v>
      </c>
      <c r="D216" s="95">
        <f>D266+D271+D276</f>
        <v>0</v>
      </c>
      <c r="E216" s="95">
        <f>E266+E271+E276</f>
        <v>0</v>
      </c>
      <c r="F216" s="95">
        <f>F266+F271+F276</f>
        <v>0</v>
      </c>
      <c r="G216" s="95">
        <f>G266+G271+G276</f>
        <v>0</v>
      </c>
      <c r="H216" s="95">
        <f>H266+H271+H276</f>
        <v>0</v>
      </c>
      <c r="I216" s="96">
        <v>0</v>
      </c>
      <c r="J216" s="96">
        <v>0</v>
      </c>
      <c r="K216" s="96">
        <v>0</v>
      </c>
    </row>
    <row r="217" spans="1:11" ht="47.25">
      <c r="A217" s="251"/>
      <c r="B217" s="246"/>
      <c r="C217" s="110" t="s">
        <v>78</v>
      </c>
      <c r="D217" s="95">
        <f aca="true" t="shared" si="18" ref="D217:H219">D267+D272+D277</f>
        <v>0</v>
      </c>
      <c r="E217" s="95">
        <f t="shared" si="18"/>
        <v>0</v>
      </c>
      <c r="F217" s="95">
        <f t="shared" si="18"/>
        <v>0</v>
      </c>
      <c r="G217" s="95">
        <f t="shared" si="18"/>
        <v>0</v>
      </c>
      <c r="H217" s="95">
        <f t="shared" si="18"/>
        <v>0</v>
      </c>
      <c r="I217" s="96">
        <v>0</v>
      </c>
      <c r="J217" s="96">
        <v>0</v>
      </c>
      <c r="K217" s="96">
        <v>0</v>
      </c>
    </row>
    <row r="218" spans="1:11" ht="47.25">
      <c r="A218" s="251"/>
      <c r="B218" s="246"/>
      <c r="C218" s="110" t="s">
        <v>80</v>
      </c>
      <c r="D218" s="95">
        <f t="shared" si="18"/>
        <v>0</v>
      </c>
      <c r="E218" s="95">
        <f t="shared" si="18"/>
        <v>0</v>
      </c>
      <c r="F218" s="95">
        <f t="shared" si="18"/>
        <v>0</v>
      </c>
      <c r="G218" s="95">
        <f t="shared" si="18"/>
        <v>0</v>
      </c>
      <c r="H218" s="95">
        <f t="shared" si="18"/>
        <v>0</v>
      </c>
      <c r="I218" s="96">
        <v>0</v>
      </c>
      <c r="J218" s="96">
        <v>0</v>
      </c>
      <c r="K218" s="96">
        <v>0</v>
      </c>
    </row>
    <row r="219" spans="1:11" ht="47.25">
      <c r="A219" s="251"/>
      <c r="B219" s="246"/>
      <c r="C219" s="110" t="s">
        <v>81</v>
      </c>
      <c r="D219" s="95">
        <f t="shared" si="18"/>
        <v>0</v>
      </c>
      <c r="E219" s="95">
        <f t="shared" si="18"/>
        <v>0</v>
      </c>
      <c r="F219" s="95">
        <f t="shared" si="18"/>
        <v>0</v>
      </c>
      <c r="G219" s="95">
        <f t="shared" si="18"/>
        <v>0</v>
      </c>
      <c r="H219" s="95">
        <f t="shared" si="18"/>
        <v>0</v>
      </c>
      <c r="I219" s="96">
        <v>0</v>
      </c>
      <c r="J219" s="96">
        <v>0</v>
      </c>
      <c r="K219" s="96">
        <v>0</v>
      </c>
    </row>
    <row r="220" spans="1:11" ht="15.75">
      <c r="A220" s="251"/>
      <c r="B220" s="250" t="s">
        <v>226</v>
      </c>
      <c r="C220" s="110" t="s">
        <v>9</v>
      </c>
      <c r="D220" s="95">
        <f>D221+D222+D223+D224</f>
        <v>0</v>
      </c>
      <c r="E220" s="95">
        <f>E221+E222+E223+E224</f>
        <v>0</v>
      </c>
      <c r="F220" s="95">
        <f>F221+F222+F223+F224</f>
        <v>0</v>
      </c>
      <c r="G220" s="95">
        <f>G221+G222+G223+G224</f>
        <v>0</v>
      </c>
      <c r="H220" s="95">
        <f>H221+H222+H223+H224</f>
        <v>0</v>
      </c>
      <c r="I220" s="96">
        <v>0</v>
      </c>
      <c r="J220" s="96">
        <v>0</v>
      </c>
      <c r="K220" s="96">
        <v>0</v>
      </c>
    </row>
    <row r="221" spans="1:11" ht="31.5">
      <c r="A221" s="251"/>
      <c r="B221" s="251"/>
      <c r="C221" s="110" t="s">
        <v>76</v>
      </c>
      <c r="D221" s="95">
        <f>D261</f>
        <v>0</v>
      </c>
      <c r="E221" s="95">
        <f>E261</f>
        <v>0</v>
      </c>
      <c r="F221" s="95">
        <f>F261</f>
        <v>0</v>
      </c>
      <c r="G221" s="95">
        <f>G261</f>
        <v>0</v>
      </c>
      <c r="H221" s="95">
        <f>H261</f>
        <v>0</v>
      </c>
      <c r="I221" s="96">
        <v>0</v>
      </c>
      <c r="J221" s="96">
        <v>0</v>
      </c>
      <c r="K221" s="96">
        <v>0</v>
      </c>
    </row>
    <row r="222" spans="1:11" ht="47.25">
      <c r="A222" s="251"/>
      <c r="B222" s="251"/>
      <c r="C222" s="110" t="s">
        <v>78</v>
      </c>
      <c r="D222" s="95">
        <f aca="true" t="shared" si="19" ref="D222:H224">D262</f>
        <v>0</v>
      </c>
      <c r="E222" s="95">
        <f t="shared" si="19"/>
        <v>0</v>
      </c>
      <c r="F222" s="95">
        <f t="shared" si="19"/>
        <v>0</v>
      </c>
      <c r="G222" s="95">
        <f t="shared" si="19"/>
        <v>0</v>
      </c>
      <c r="H222" s="95">
        <f t="shared" si="19"/>
        <v>0</v>
      </c>
      <c r="I222" s="96">
        <v>0</v>
      </c>
      <c r="J222" s="96">
        <v>0</v>
      </c>
      <c r="K222" s="96">
        <v>0</v>
      </c>
    </row>
    <row r="223" spans="1:11" ht="47.25">
      <c r="A223" s="251"/>
      <c r="B223" s="251"/>
      <c r="C223" s="110" t="s">
        <v>80</v>
      </c>
      <c r="D223" s="95">
        <f t="shared" si="19"/>
        <v>0</v>
      </c>
      <c r="E223" s="95">
        <f t="shared" si="19"/>
        <v>0</v>
      </c>
      <c r="F223" s="95">
        <f t="shared" si="19"/>
        <v>0</v>
      </c>
      <c r="G223" s="95">
        <f t="shared" si="19"/>
        <v>0</v>
      </c>
      <c r="H223" s="95">
        <f t="shared" si="19"/>
        <v>0</v>
      </c>
      <c r="I223" s="96">
        <v>0</v>
      </c>
      <c r="J223" s="96">
        <v>0</v>
      </c>
      <c r="K223" s="96">
        <v>0</v>
      </c>
    </row>
    <row r="224" spans="1:11" ht="47.25">
      <c r="A224" s="252"/>
      <c r="B224" s="252"/>
      <c r="C224" s="110" t="s">
        <v>81</v>
      </c>
      <c r="D224" s="95">
        <f t="shared" si="19"/>
        <v>0</v>
      </c>
      <c r="E224" s="95">
        <f t="shared" si="19"/>
        <v>0</v>
      </c>
      <c r="F224" s="95">
        <f t="shared" si="19"/>
        <v>0</v>
      </c>
      <c r="G224" s="95">
        <f t="shared" si="19"/>
        <v>0</v>
      </c>
      <c r="H224" s="95">
        <f t="shared" si="19"/>
        <v>0</v>
      </c>
      <c r="I224" s="96">
        <v>0</v>
      </c>
      <c r="J224" s="96">
        <v>0</v>
      </c>
      <c r="K224" s="96">
        <v>0</v>
      </c>
    </row>
    <row r="225" spans="1:11" ht="15.75">
      <c r="A225" s="250" t="s">
        <v>261</v>
      </c>
      <c r="B225" s="250" t="s">
        <v>223</v>
      </c>
      <c r="C225" s="110" t="s">
        <v>9</v>
      </c>
      <c r="D225" s="95">
        <f>D226+D227+D228+D229</f>
        <v>15</v>
      </c>
      <c r="E225" s="95">
        <f>E226+E227+E228+E229</f>
        <v>15</v>
      </c>
      <c r="F225" s="95">
        <f>F226+F227+F228+F229</f>
        <v>13.5</v>
      </c>
      <c r="G225" s="95">
        <f>G226+G227+G228+G229</f>
        <v>0</v>
      </c>
      <c r="H225" s="95">
        <f>H226+H227+H228+H229</f>
        <v>0</v>
      </c>
      <c r="I225" s="96">
        <f>H225/D225*100</f>
        <v>0</v>
      </c>
      <c r="J225" s="96">
        <f>G225/E225*100</f>
        <v>0</v>
      </c>
      <c r="K225" s="96">
        <f>G225/F225*100</f>
        <v>0</v>
      </c>
    </row>
    <row r="226" spans="1:11" ht="31.5">
      <c r="A226" s="251"/>
      <c r="B226" s="251"/>
      <c r="C226" s="110" t="s">
        <v>76</v>
      </c>
      <c r="D226" s="95">
        <v>15</v>
      </c>
      <c r="E226" s="95">
        <v>15</v>
      </c>
      <c r="F226" s="95">
        <v>13.5</v>
      </c>
      <c r="G226" s="95">
        <v>0</v>
      </c>
      <c r="H226" s="95">
        <v>0</v>
      </c>
      <c r="I226" s="96">
        <f>H226/D226*100</f>
        <v>0</v>
      </c>
      <c r="J226" s="96">
        <f>G226/E226*100</f>
        <v>0</v>
      </c>
      <c r="K226" s="96">
        <f>G226/F226*100</f>
        <v>0</v>
      </c>
    </row>
    <row r="227" spans="1:11" ht="47.25">
      <c r="A227" s="251"/>
      <c r="B227" s="251"/>
      <c r="C227" s="110" t="s">
        <v>78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6">
        <v>0</v>
      </c>
      <c r="J227" s="96">
        <v>0</v>
      </c>
      <c r="K227" s="96">
        <v>0</v>
      </c>
    </row>
    <row r="228" spans="1:11" ht="47.25">
      <c r="A228" s="251"/>
      <c r="B228" s="251"/>
      <c r="C228" s="110" t="s">
        <v>80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  <c r="I228" s="96">
        <v>0</v>
      </c>
      <c r="J228" s="96">
        <v>0</v>
      </c>
      <c r="K228" s="96">
        <v>0</v>
      </c>
    </row>
    <row r="229" spans="1:11" ht="47.25">
      <c r="A229" s="252"/>
      <c r="B229" s="252"/>
      <c r="C229" s="110" t="s">
        <v>81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6">
        <v>0</v>
      </c>
      <c r="J229" s="96">
        <v>0</v>
      </c>
      <c r="K229" s="96">
        <v>0</v>
      </c>
    </row>
    <row r="230" spans="1:11" ht="15.75">
      <c r="A230" s="250" t="s">
        <v>262</v>
      </c>
      <c r="B230" s="250" t="s">
        <v>263</v>
      </c>
      <c r="C230" s="110" t="s">
        <v>9</v>
      </c>
      <c r="D230" s="95">
        <f>D231+D232+D233+D234</f>
        <v>0</v>
      </c>
      <c r="E230" s="95">
        <f>E231+E232+E233+E234</f>
        <v>0</v>
      </c>
      <c r="F230" s="95">
        <f>F231+F232+F233+F234</f>
        <v>0</v>
      </c>
      <c r="G230" s="95">
        <f>G231+G232+G233+G234</f>
        <v>0</v>
      </c>
      <c r="H230" s="95">
        <f>H231+H232+H233+H234</f>
        <v>0</v>
      </c>
      <c r="I230" s="96">
        <v>0</v>
      </c>
      <c r="J230" s="96">
        <v>0</v>
      </c>
      <c r="K230" s="96">
        <v>0</v>
      </c>
    </row>
    <row r="231" spans="1:11" ht="31.5">
      <c r="A231" s="251"/>
      <c r="B231" s="251"/>
      <c r="C231" s="110" t="s">
        <v>76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6">
        <v>0</v>
      </c>
      <c r="J231" s="96">
        <v>0</v>
      </c>
      <c r="K231" s="96">
        <v>0</v>
      </c>
    </row>
    <row r="232" spans="1:11" ht="47.25">
      <c r="A232" s="251"/>
      <c r="B232" s="251"/>
      <c r="C232" s="110" t="s">
        <v>78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6">
        <v>0</v>
      </c>
      <c r="J232" s="96">
        <v>0</v>
      </c>
      <c r="K232" s="96">
        <v>0</v>
      </c>
    </row>
    <row r="233" spans="1:11" ht="47.25">
      <c r="A233" s="251"/>
      <c r="B233" s="251"/>
      <c r="C233" s="110" t="s">
        <v>80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6">
        <v>0</v>
      </c>
      <c r="J233" s="96">
        <v>0</v>
      </c>
      <c r="K233" s="96">
        <v>0</v>
      </c>
    </row>
    <row r="234" spans="1:11" ht="47.25">
      <c r="A234" s="252"/>
      <c r="B234" s="252"/>
      <c r="C234" s="110" t="s">
        <v>81</v>
      </c>
      <c r="D234" s="95">
        <v>0</v>
      </c>
      <c r="E234" s="95">
        <v>0</v>
      </c>
      <c r="F234" s="95">
        <v>0</v>
      </c>
      <c r="G234" s="95">
        <v>0</v>
      </c>
      <c r="H234" s="95">
        <v>0</v>
      </c>
      <c r="I234" s="96">
        <v>0</v>
      </c>
      <c r="J234" s="96">
        <v>0</v>
      </c>
      <c r="K234" s="96">
        <v>0</v>
      </c>
    </row>
    <row r="235" spans="1:11" ht="15.75">
      <c r="A235" s="250" t="s">
        <v>264</v>
      </c>
      <c r="B235" s="250" t="s">
        <v>263</v>
      </c>
      <c r="C235" s="110" t="s">
        <v>9</v>
      </c>
      <c r="D235" s="95">
        <f>D236+D237+D238+D239</f>
        <v>0</v>
      </c>
      <c r="E235" s="95">
        <f>E236+E237+E238+E239</f>
        <v>0</v>
      </c>
      <c r="F235" s="95">
        <f>F236+F237+F238+F239</f>
        <v>0</v>
      </c>
      <c r="G235" s="95">
        <f>G236+G237+G238+G239</f>
        <v>0</v>
      </c>
      <c r="H235" s="95">
        <f>H236+H237+H238+H239</f>
        <v>0</v>
      </c>
      <c r="I235" s="96">
        <v>0</v>
      </c>
      <c r="J235" s="96">
        <v>0</v>
      </c>
      <c r="K235" s="96">
        <v>0</v>
      </c>
    </row>
    <row r="236" spans="1:11" ht="31.5">
      <c r="A236" s="251"/>
      <c r="B236" s="251"/>
      <c r="C236" s="110" t="s">
        <v>76</v>
      </c>
      <c r="D236" s="95">
        <v>0</v>
      </c>
      <c r="E236" s="95">
        <v>0</v>
      </c>
      <c r="F236" s="95">
        <v>0</v>
      </c>
      <c r="G236" s="95">
        <v>0</v>
      </c>
      <c r="H236" s="95">
        <v>0</v>
      </c>
      <c r="I236" s="96">
        <v>0</v>
      </c>
      <c r="J236" s="96">
        <v>0</v>
      </c>
      <c r="K236" s="96">
        <v>0</v>
      </c>
    </row>
    <row r="237" spans="1:11" ht="47.25">
      <c r="A237" s="251"/>
      <c r="B237" s="251"/>
      <c r="C237" s="110" t="s">
        <v>78</v>
      </c>
      <c r="D237" s="95">
        <v>0</v>
      </c>
      <c r="E237" s="95">
        <v>0</v>
      </c>
      <c r="F237" s="95">
        <v>0</v>
      </c>
      <c r="G237" s="95">
        <v>0</v>
      </c>
      <c r="H237" s="95">
        <v>0</v>
      </c>
      <c r="I237" s="96">
        <v>0</v>
      </c>
      <c r="J237" s="96">
        <v>0</v>
      </c>
      <c r="K237" s="96">
        <v>0</v>
      </c>
    </row>
    <row r="238" spans="1:11" ht="47.25">
      <c r="A238" s="251"/>
      <c r="B238" s="251"/>
      <c r="C238" s="110" t="s">
        <v>80</v>
      </c>
      <c r="D238" s="95">
        <v>0</v>
      </c>
      <c r="E238" s="95">
        <v>0</v>
      </c>
      <c r="F238" s="95">
        <v>0</v>
      </c>
      <c r="G238" s="95">
        <v>0</v>
      </c>
      <c r="H238" s="95">
        <v>0</v>
      </c>
      <c r="I238" s="96">
        <v>0</v>
      </c>
      <c r="J238" s="96">
        <v>0</v>
      </c>
      <c r="K238" s="96">
        <v>0</v>
      </c>
    </row>
    <row r="239" spans="1:11" ht="47.25">
      <c r="A239" s="252"/>
      <c r="B239" s="252"/>
      <c r="C239" s="110" t="s">
        <v>81</v>
      </c>
      <c r="D239" s="95">
        <v>0</v>
      </c>
      <c r="E239" s="95">
        <v>0</v>
      </c>
      <c r="F239" s="95">
        <v>0</v>
      </c>
      <c r="G239" s="95">
        <v>0</v>
      </c>
      <c r="H239" s="95">
        <v>0</v>
      </c>
      <c r="I239" s="96">
        <v>0</v>
      </c>
      <c r="J239" s="96">
        <v>0</v>
      </c>
      <c r="K239" s="96">
        <v>0</v>
      </c>
    </row>
    <row r="240" spans="1:11" ht="15.75">
      <c r="A240" s="250" t="s">
        <v>265</v>
      </c>
      <c r="B240" s="250" t="s">
        <v>214</v>
      </c>
      <c r="C240" s="110" t="s">
        <v>9</v>
      </c>
      <c r="D240" s="95">
        <f>D241+D242+D243+D244</f>
        <v>10</v>
      </c>
      <c r="E240" s="95">
        <f>E241+E242+E243+E244</f>
        <v>10</v>
      </c>
      <c r="F240" s="95">
        <f>F241+F242+F243+F244</f>
        <v>10</v>
      </c>
      <c r="G240" s="95">
        <f>G241+G242+G243+G244</f>
        <v>10</v>
      </c>
      <c r="H240" s="95">
        <f>H241+H242+H243+H244</f>
        <v>10</v>
      </c>
      <c r="I240" s="96">
        <f>H240/D240*100</f>
        <v>100</v>
      </c>
      <c r="J240" s="96">
        <f>G240/E240*100</f>
        <v>100</v>
      </c>
      <c r="K240" s="96">
        <f>G240/F240*100</f>
        <v>100</v>
      </c>
    </row>
    <row r="241" spans="1:11" ht="31.5">
      <c r="A241" s="251"/>
      <c r="B241" s="251"/>
      <c r="C241" s="110" t="s">
        <v>76</v>
      </c>
      <c r="D241" s="95">
        <v>10</v>
      </c>
      <c r="E241" s="95">
        <v>10</v>
      </c>
      <c r="F241" s="95">
        <v>10</v>
      </c>
      <c r="G241" s="95">
        <v>10</v>
      </c>
      <c r="H241" s="95">
        <v>10</v>
      </c>
      <c r="I241" s="96">
        <f>H241/D241*100</f>
        <v>100</v>
      </c>
      <c r="J241" s="96">
        <f>G241/E241*100</f>
        <v>100</v>
      </c>
      <c r="K241" s="96">
        <f>G241/F241*100</f>
        <v>100</v>
      </c>
    </row>
    <row r="242" spans="1:11" ht="47.25">
      <c r="A242" s="251"/>
      <c r="B242" s="251"/>
      <c r="C242" s="110" t="s">
        <v>78</v>
      </c>
      <c r="D242" s="95">
        <v>0</v>
      </c>
      <c r="E242" s="95">
        <v>0</v>
      </c>
      <c r="F242" s="95">
        <v>0</v>
      </c>
      <c r="G242" s="95">
        <v>0</v>
      </c>
      <c r="H242" s="95">
        <v>0</v>
      </c>
      <c r="I242" s="96">
        <v>0</v>
      </c>
      <c r="J242" s="96">
        <v>0</v>
      </c>
      <c r="K242" s="96">
        <v>0</v>
      </c>
    </row>
    <row r="243" spans="1:11" ht="47.25">
      <c r="A243" s="251"/>
      <c r="B243" s="251"/>
      <c r="C243" s="110" t="s">
        <v>80</v>
      </c>
      <c r="D243" s="95">
        <v>0</v>
      </c>
      <c r="E243" s="95">
        <v>0</v>
      </c>
      <c r="F243" s="95">
        <v>0</v>
      </c>
      <c r="G243" s="95">
        <v>0</v>
      </c>
      <c r="H243" s="95">
        <v>0</v>
      </c>
      <c r="I243" s="96">
        <v>0</v>
      </c>
      <c r="J243" s="96">
        <v>0</v>
      </c>
      <c r="K243" s="96">
        <v>0</v>
      </c>
    </row>
    <row r="244" spans="1:11" ht="47.25">
      <c r="A244" s="252"/>
      <c r="B244" s="252"/>
      <c r="C244" s="110" t="s">
        <v>81</v>
      </c>
      <c r="D244" s="95">
        <v>0</v>
      </c>
      <c r="E244" s="95">
        <v>0</v>
      </c>
      <c r="F244" s="95">
        <v>0</v>
      </c>
      <c r="G244" s="95">
        <v>0</v>
      </c>
      <c r="H244" s="95">
        <v>0</v>
      </c>
      <c r="I244" s="96">
        <v>0</v>
      </c>
      <c r="J244" s="96">
        <v>0</v>
      </c>
      <c r="K244" s="96">
        <v>0</v>
      </c>
    </row>
    <row r="245" spans="1:11" ht="15.75">
      <c r="A245" s="250" t="s">
        <v>266</v>
      </c>
      <c r="B245" s="250" t="s">
        <v>214</v>
      </c>
      <c r="C245" s="110" t="s">
        <v>9</v>
      </c>
      <c r="D245" s="95">
        <f>D246+D247+D248+D249</f>
        <v>20</v>
      </c>
      <c r="E245" s="95">
        <f>E246+E247+E248+E249</f>
        <v>20</v>
      </c>
      <c r="F245" s="95">
        <f>F246+F247+F248+F249</f>
        <v>20</v>
      </c>
      <c r="G245" s="95">
        <v>0</v>
      </c>
      <c r="H245" s="95">
        <f>H246+H247+H248+H249</f>
        <v>0</v>
      </c>
      <c r="I245" s="96">
        <f>H245/D245*100</f>
        <v>0</v>
      </c>
      <c r="J245" s="96">
        <f>G245/E245*100</f>
        <v>0</v>
      </c>
      <c r="K245" s="96">
        <f>G245/F245*100</f>
        <v>0</v>
      </c>
    </row>
    <row r="246" spans="1:11" ht="31.5">
      <c r="A246" s="251"/>
      <c r="B246" s="251"/>
      <c r="C246" s="110" t="s">
        <v>76</v>
      </c>
      <c r="D246" s="95">
        <v>20</v>
      </c>
      <c r="E246" s="95">
        <v>20</v>
      </c>
      <c r="F246" s="95">
        <v>20</v>
      </c>
      <c r="G246" s="95">
        <v>0</v>
      </c>
      <c r="H246" s="95">
        <v>0</v>
      </c>
      <c r="I246" s="96">
        <f>H246/D246*100</f>
        <v>0</v>
      </c>
      <c r="J246" s="96">
        <f>G246/E246*100</f>
        <v>0</v>
      </c>
      <c r="K246" s="96">
        <f>G246/F246*100</f>
        <v>0</v>
      </c>
    </row>
    <row r="247" spans="1:11" ht="47.25">
      <c r="A247" s="251"/>
      <c r="B247" s="251"/>
      <c r="C247" s="110" t="s">
        <v>78</v>
      </c>
      <c r="D247" s="95">
        <v>0</v>
      </c>
      <c r="E247" s="95">
        <v>0</v>
      </c>
      <c r="F247" s="95">
        <v>0</v>
      </c>
      <c r="G247" s="95">
        <v>0</v>
      </c>
      <c r="H247" s="95">
        <v>0</v>
      </c>
      <c r="I247" s="96">
        <v>0</v>
      </c>
      <c r="J247" s="96">
        <v>0</v>
      </c>
      <c r="K247" s="96">
        <v>0</v>
      </c>
    </row>
    <row r="248" spans="1:11" ht="47.25">
      <c r="A248" s="251"/>
      <c r="B248" s="251"/>
      <c r="C248" s="110" t="s">
        <v>80</v>
      </c>
      <c r="D248" s="95">
        <v>0</v>
      </c>
      <c r="E248" s="95">
        <v>0</v>
      </c>
      <c r="F248" s="95">
        <v>0</v>
      </c>
      <c r="G248" s="95">
        <v>0</v>
      </c>
      <c r="H248" s="95">
        <v>0</v>
      </c>
      <c r="I248" s="96">
        <v>0</v>
      </c>
      <c r="J248" s="96">
        <v>0</v>
      </c>
      <c r="K248" s="96">
        <v>0</v>
      </c>
    </row>
    <row r="249" spans="1:11" ht="47.25">
      <c r="A249" s="252"/>
      <c r="B249" s="252"/>
      <c r="C249" s="110" t="s">
        <v>81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6">
        <v>0</v>
      </c>
      <c r="J249" s="96">
        <v>0</v>
      </c>
      <c r="K249" s="96">
        <v>0</v>
      </c>
    </row>
    <row r="250" spans="1:11" ht="15.75">
      <c r="A250" s="250" t="s">
        <v>267</v>
      </c>
      <c r="B250" s="250" t="s">
        <v>215</v>
      </c>
      <c r="C250" s="110" t="s">
        <v>9</v>
      </c>
      <c r="D250" s="95">
        <f>D251+D252+D253+D254</f>
        <v>50</v>
      </c>
      <c r="E250" s="95">
        <f>E251+E252+E253+E254</f>
        <v>50</v>
      </c>
      <c r="F250" s="95">
        <f>F251+F252+F253+F254</f>
        <v>45</v>
      </c>
      <c r="G250" s="95">
        <f>G251+G252+G253+G254</f>
        <v>0</v>
      </c>
      <c r="H250" s="95">
        <f>H251+H252+H253+H254</f>
        <v>0</v>
      </c>
      <c r="I250" s="96">
        <f>H250/D250*100</f>
        <v>0</v>
      </c>
      <c r="J250" s="96">
        <f>G250/E250*100</f>
        <v>0</v>
      </c>
      <c r="K250" s="96">
        <f>G250/F250*100</f>
        <v>0</v>
      </c>
    </row>
    <row r="251" spans="1:11" ht="31.5">
      <c r="A251" s="251"/>
      <c r="B251" s="251"/>
      <c r="C251" s="110" t="s">
        <v>76</v>
      </c>
      <c r="D251" s="95">
        <v>50</v>
      </c>
      <c r="E251" s="95">
        <v>50</v>
      </c>
      <c r="F251" s="95">
        <v>45</v>
      </c>
      <c r="G251" s="95">
        <v>0</v>
      </c>
      <c r="H251" s="95">
        <v>0</v>
      </c>
      <c r="I251" s="96">
        <f>H251/D251*100</f>
        <v>0</v>
      </c>
      <c r="J251" s="96">
        <f>G251/E251*100</f>
        <v>0</v>
      </c>
      <c r="K251" s="96">
        <f>G251/F251*100</f>
        <v>0</v>
      </c>
    </row>
    <row r="252" spans="1:11" ht="47.25">
      <c r="A252" s="251"/>
      <c r="B252" s="251"/>
      <c r="C252" s="110" t="s">
        <v>78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6">
        <v>0</v>
      </c>
      <c r="J252" s="96">
        <v>0</v>
      </c>
      <c r="K252" s="96">
        <v>0</v>
      </c>
    </row>
    <row r="253" spans="1:11" ht="47.25">
      <c r="A253" s="251"/>
      <c r="B253" s="251"/>
      <c r="C253" s="110" t="s">
        <v>80</v>
      </c>
      <c r="D253" s="95">
        <v>0</v>
      </c>
      <c r="E253" s="95">
        <v>0</v>
      </c>
      <c r="F253" s="95">
        <v>0</v>
      </c>
      <c r="G253" s="95">
        <v>0</v>
      </c>
      <c r="H253" s="95">
        <v>0</v>
      </c>
      <c r="I253" s="96">
        <v>0</v>
      </c>
      <c r="J253" s="96">
        <v>0</v>
      </c>
      <c r="K253" s="96">
        <v>0</v>
      </c>
    </row>
    <row r="254" spans="1:11" ht="47.25">
      <c r="A254" s="252"/>
      <c r="B254" s="252"/>
      <c r="C254" s="110" t="s">
        <v>81</v>
      </c>
      <c r="D254" s="95">
        <v>0</v>
      </c>
      <c r="E254" s="95">
        <v>0</v>
      </c>
      <c r="F254" s="95">
        <v>0</v>
      </c>
      <c r="G254" s="95">
        <v>0</v>
      </c>
      <c r="H254" s="95">
        <v>0</v>
      </c>
      <c r="I254" s="96">
        <v>0</v>
      </c>
      <c r="J254" s="96">
        <v>0</v>
      </c>
      <c r="K254" s="96">
        <v>0</v>
      </c>
    </row>
    <row r="255" spans="1:11" ht="15.75">
      <c r="A255" s="250" t="s">
        <v>268</v>
      </c>
      <c r="B255" s="250" t="s">
        <v>215</v>
      </c>
      <c r="C255" s="110" t="s">
        <v>9</v>
      </c>
      <c r="D255" s="95">
        <f>D256+D257+D258+D259</f>
        <v>15</v>
      </c>
      <c r="E255" s="95">
        <f>E256+E257+E258+E259</f>
        <v>15</v>
      </c>
      <c r="F255" s="95">
        <f>F256</f>
        <v>13.5</v>
      </c>
      <c r="G255" s="95">
        <f>G256+G257+G258+G259</f>
        <v>0</v>
      </c>
      <c r="H255" s="95">
        <f>H256+H257+H258+H259</f>
        <v>0</v>
      </c>
      <c r="I255" s="96">
        <f>H255/D255*100</f>
        <v>0</v>
      </c>
      <c r="J255" s="96">
        <f>G255/E255*100</f>
        <v>0</v>
      </c>
      <c r="K255" s="96">
        <f>G255/F255*100</f>
        <v>0</v>
      </c>
    </row>
    <row r="256" spans="1:11" ht="31.5">
      <c r="A256" s="251"/>
      <c r="B256" s="251"/>
      <c r="C256" s="110" t="s">
        <v>76</v>
      </c>
      <c r="D256" s="95">
        <v>15</v>
      </c>
      <c r="E256" s="95">
        <v>15</v>
      </c>
      <c r="F256" s="95">
        <v>13.5</v>
      </c>
      <c r="G256" s="95">
        <v>0</v>
      </c>
      <c r="H256" s="95">
        <v>0</v>
      </c>
      <c r="I256" s="96">
        <f>H256/D256*100</f>
        <v>0</v>
      </c>
      <c r="J256" s="96">
        <f>G256/E256*100</f>
        <v>0</v>
      </c>
      <c r="K256" s="96">
        <f>G256/F256*100</f>
        <v>0</v>
      </c>
    </row>
    <row r="257" spans="1:11" ht="47.25">
      <c r="A257" s="251"/>
      <c r="B257" s="251"/>
      <c r="C257" s="110" t="s">
        <v>78</v>
      </c>
      <c r="D257" s="95">
        <v>0</v>
      </c>
      <c r="E257" s="95">
        <v>0</v>
      </c>
      <c r="F257" s="95">
        <v>0</v>
      </c>
      <c r="G257" s="95">
        <v>0</v>
      </c>
      <c r="H257" s="95">
        <v>0</v>
      </c>
      <c r="I257" s="96">
        <v>0</v>
      </c>
      <c r="J257" s="96">
        <v>0</v>
      </c>
      <c r="K257" s="96">
        <v>0</v>
      </c>
    </row>
    <row r="258" spans="1:11" ht="47.25">
      <c r="A258" s="251"/>
      <c r="B258" s="251"/>
      <c r="C258" s="110" t="s">
        <v>80</v>
      </c>
      <c r="D258" s="95">
        <v>0</v>
      </c>
      <c r="E258" s="95">
        <v>0</v>
      </c>
      <c r="F258" s="95">
        <v>0</v>
      </c>
      <c r="G258" s="95">
        <v>0</v>
      </c>
      <c r="H258" s="95">
        <v>0</v>
      </c>
      <c r="I258" s="96">
        <v>0</v>
      </c>
      <c r="J258" s="96">
        <v>0</v>
      </c>
      <c r="K258" s="96">
        <v>0</v>
      </c>
    </row>
    <row r="259" spans="1:11" ht="47.25">
      <c r="A259" s="252"/>
      <c r="B259" s="252"/>
      <c r="C259" s="110" t="s">
        <v>81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6">
        <v>0</v>
      </c>
      <c r="J259" s="96">
        <v>0</v>
      </c>
      <c r="K259" s="96">
        <v>0</v>
      </c>
    </row>
    <row r="260" spans="1:11" ht="15.75">
      <c r="A260" s="250" t="s">
        <v>269</v>
      </c>
      <c r="B260" s="250" t="s">
        <v>226</v>
      </c>
      <c r="C260" s="110" t="s">
        <v>9</v>
      </c>
      <c r="D260" s="95">
        <f>D261+D262+D263+D264</f>
        <v>0</v>
      </c>
      <c r="E260" s="95">
        <f>E261+E262+E263+E264</f>
        <v>0</v>
      </c>
      <c r="F260" s="95">
        <f>F261+F262+F263+F264</f>
        <v>0</v>
      </c>
      <c r="G260" s="95">
        <f>G261+G262+G263+G264</f>
        <v>0</v>
      </c>
      <c r="H260" s="95">
        <f>H261+H262+H263+H264</f>
        <v>0</v>
      </c>
      <c r="I260" s="96">
        <v>0</v>
      </c>
      <c r="J260" s="96">
        <v>0</v>
      </c>
      <c r="K260" s="96">
        <v>0</v>
      </c>
    </row>
    <row r="261" spans="1:11" ht="31.5">
      <c r="A261" s="251"/>
      <c r="B261" s="251"/>
      <c r="C261" s="110" t="s">
        <v>76</v>
      </c>
      <c r="D261" s="95">
        <v>0</v>
      </c>
      <c r="E261" s="95">
        <v>0</v>
      </c>
      <c r="F261" s="95">
        <v>0</v>
      </c>
      <c r="G261" s="95">
        <v>0</v>
      </c>
      <c r="H261" s="95">
        <v>0</v>
      </c>
      <c r="I261" s="96">
        <v>0</v>
      </c>
      <c r="J261" s="96">
        <v>0</v>
      </c>
      <c r="K261" s="96">
        <v>0</v>
      </c>
    </row>
    <row r="262" spans="1:11" ht="47.25">
      <c r="A262" s="251"/>
      <c r="B262" s="251"/>
      <c r="C262" s="110" t="s">
        <v>78</v>
      </c>
      <c r="D262" s="95">
        <v>0</v>
      </c>
      <c r="E262" s="95">
        <v>0</v>
      </c>
      <c r="F262" s="95">
        <v>0</v>
      </c>
      <c r="G262" s="95">
        <v>0</v>
      </c>
      <c r="H262" s="95">
        <v>0</v>
      </c>
      <c r="I262" s="96">
        <v>0</v>
      </c>
      <c r="J262" s="96">
        <v>0</v>
      </c>
      <c r="K262" s="96">
        <v>0</v>
      </c>
    </row>
    <row r="263" spans="1:11" ht="47.25">
      <c r="A263" s="251"/>
      <c r="B263" s="251"/>
      <c r="C263" s="110" t="s">
        <v>80</v>
      </c>
      <c r="D263" s="95">
        <v>0</v>
      </c>
      <c r="E263" s="95">
        <v>0</v>
      </c>
      <c r="F263" s="95">
        <v>0</v>
      </c>
      <c r="G263" s="95">
        <v>0</v>
      </c>
      <c r="H263" s="95">
        <v>0</v>
      </c>
      <c r="I263" s="96">
        <v>0</v>
      </c>
      <c r="J263" s="96">
        <v>0</v>
      </c>
      <c r="K263" s="96">
        <v>0</v>
      </c>
    </row>
    <row r="264" spans="1:11" ht="47.25">
      <c r="A264" s="252"/>
      <c r="B264" s="252"/>
      <c r="C264" s="110" t="s">
        <v>81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6">
        <v>0</v>
      </c>
      <c r="J264" s="96">
        <v>0</v>
      </c>
      <c r="K264" s="96">
        <v>0</v>
      </c>
    </row>
    <row r="265" spans="1:11" ht="15.75">
      <c r="A265" s="250" t="s">
        <v>270</v>
      </c>
      <c r="B265" s="246" t="s">
        <v>216</v>
      </c>
      <c r="C265" s="110" t="s">
        <v>9</v>
      </c>
      <c r="D265" s="95">
        <f>D266+D267+D268+D269</f>
        <v>0</v>
      </c>
      <c r="E265" s="95">
        <f>E266+E267+E268+E269</f>
        <v>0</v>
      </c>
      <c r="F265" s="95">
        <f>F266+F267+F268+F269</f>
        <v>0</v>
      </c>
      <c r="G265" s="95">
        <f>G266+G267+G268+G269</f>
        <v>0</v>
      </c>
      <c r="H265" s="95">
        <f>H266+H267+H268+H269</f>
        <v>0</v>
      </c>
      <c r="I265" s="96">
        <v>0</v>
      </c>
      <c r="J265" s="96">
        <v>0</v>
      </c>
      <c r="K265" s="96">
        <v>0</v>
      </c>
    </row>
    <row r="266" spans="1:11" ht="31.5">
      <c r="A266" s="251"/>
      <c r="B266" s="246"/>
      <c r="C266" s="110" t="s">
        <v>76</v>
      </c>
      <c r="D266" s="95">
        <v>0</v>
      </c>
      <c r="E266" s="95">
        <v>0</v>
      </c>
      <c r="F266" s="95">
        <f>591-591</f>
        <v>0</v>
      </c>
      <c r="G266" s="95">
        <v>0</v>
      </c>
      <c r="H266" s="95">
        <v>0</v>
      </c>
      <c r="I266" s="96">
        <v>0</v>
      </c>
      <c r="J266" s="96">
        <v>0</v>
      </c>
      <c r="K266" s="96">
        <v>0</v>
      </c>
    </row>
    <row r="267" spans="1:11" ht="47.25">
      <c r="A267" s="251"/>
      <c r="B267" s="246"/>
      <c r="C267" s="110" t="s">
        <v>78</v>
      </c>
      <c r="D267" s="95">
        <v>0</v>
      </c>
      <c r="E267" s="95">
        <v>0</v>
      </c>
      <c r="F267" s="95">
        <v>0</v>
      </c>
      <c r="G267" s="95">
        <v>0</v>
      </c>
      <c r="H267" s="95">
        <v>0</v>
      </c>
      <c r="I267" s="96">
        <v>0</v>
      </c>
      <c r="J267" s="96">
        <v>0</v>
      </c>
      <c r="K267" s="96">
        <v>0</v>
      </c>
    </row>
    <row r="268" spans="1:11" ht="47.25">
      <c r="A268" s="251"/>
      <c r="B268" s="246"/>
      <c r="C268" s="110" t="s">
        <v>80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6">
        <v>0</v>
      </c>
      <c r="J268" s="96">
        <v>0</v>
      </c>
      <c r="K268" s="96">
        <v>0</v>
      </c>
    </row>
    <row r="269" spans="1:11" ht="47.25">
      <c r="A269" s="252"/>
      <c r="B269" s="246"/>
      <c r="C269" s="110" t="s">
        <v>81</v>
      </c>
      <c r="D269" s="95">
        <v>0</v>
      </c>
      <c r="E269" s="95">
        <v>0</v>
      </c>
      <c r="F269" s="95">
        <v>0</v>
      </c>
      <c r="G269" s="95">
        <v>0</v>
      </c>
      <c r="H269" s="95">
        <v>0</v>
      </c>
      <c r="I269" s="96">
        <v>0</v>
      </c>
      <c r="J269" s="96">
        <v>0</v>
      </c>
      <c r="K269" s="96">
        <v>0</v>
      </c>
    </row>
    <row r="270" spans="1:11" ht="15.75">
      <c r="A270" s="250" t="s">
        <v>271</v>
      </c>
      <c r="B270" s="246" t="s">
        <v>216</v>
      </c>
      <c r="C270" s="110" t="s">
        <v>9</v>
      </c>
      <c r="D270" s="95">
        <f>D271+D272+D273+D274</f>
        <v>0</v>
      </c>
      <c r="E270" s="95">
        <f>E271+E272+E273+E274</f>
        <v>0</v>
      </c>
      <c r="F270" s="95">
        <f>F271+F272+F273+F274</f>
        <v>0</v>
      </c>
      <c r="G270" s="95">
        <f>G271+G272+G273+G274</f>
        <v>0</v>
      </c>
      <c r="H270" s="95">
        <f>H271+H272+H273+H274</f>
        <v>0</v>
      </c>
      <c r="I270" s="96">
        <v>0</v>
      </c>
      <c r="J270" s="96">
        <v>0</v>
      </c>
      <c r="K270" s="96">
        <v>0</v>
      </c>
    </row>
    <row r="271" spans="1:11" ht="31.5">
      <c r="A271" s="251"/>
      <c r="B271" s="246"/>
      <c r="C271" s="110" t="s">
        <v>76</v>
      </c>
      <c r="D271" s="95">
        <v>0</v>
      </c>
      <c r="E271" s="95">
        <v>0</v>
      </c>
      <c r="F271" s="95">
        <f>114-114</f>
        <v>0</v>
      </c>
      <c r="G271" s="95">
        <v>0</v>
      </c>
      <c r="H271" s="95">
        <v>0</v>
      </c>
      <c r="I271" s="96">
        <v>0</v>
      </c>
      <c r="J271" s="96">
        <v>0</v>
      </c>
      <c r="K271" s="96">
        <v>0</v>
      </c>
    </row>
    <row r="272" spans="1:11" ht="47.25">
      <c r="A272" s="251"/>
      <c r="B272" s="246"/>
      <c r="C272" s="110" t="s">
        <v>78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6">
        <v>0</v>
      </c>
      <c r="J272" s="96">
        <v>0</v>
      </c>
      <c r="K272" s="96">
        <v>0</v>
      </c>
    </row>
    <row r="273" spans="1:11" ht="47.25">
      <c r="A273" s="251"/>
      <c r="B273" s="246"/>
      <c r="C273" s="110" t="s">
        <v>80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6">
        <v>0</v>
      </c>
      <c r="J273" s="96">
        <v>0</v>
      </c>
      <c r="K273" s="96">
        <v>0</v>
      </c>
    </row>
    <row r="274" spans="1:11" ht="47.25">
      <c r="A274" s="252"/>
      <c r="B274" s="246"/>
      <c r="C274" s="110" t="s">
        <v>81</v>
      </c>
      <c r="D274" s="95">
        <v>0</v>
      </c>
      <c r="E274" s="95">
        <v>0</v>
      </c>
      <c r="F274" s="95">
        <v>0</v>
      </c>
      <c r="G274" s="95">
        <v>0</v>
      </c>
      <c r="H274" s="95">
        <v>0</v>
      </c>
      <c r="I274" s="96">
        <v>0</v>
      </c>
      <c r="J274" s="96">
        <v>0</v>
      </c>
      <c r="K274" s="96">
        <v>0</v>
      </c>
    </row>
    <row r="275" spans="1:11" ht="15.75">
      <c r="A275" s="250" t="s">
        <v>272</v>
      </c>
      <c r="B275" s="246" t="s">
        <v>216</v>
      </c>
      <c r="C275" s="110" t="s">
        <v>9</v>
      </c>
      <c r="D275" s="95">
        <f>D276+D277+D278+D279</f>
        <v>0</v>
      </c>
      <c r="E275" s="95">
        <f>E276+E277+E278+E279</f>
        <v>0</v>
      </c>
      <c r="F275" s="95">
        <f>F276+F277+F278+F279</f>
        <v>0</v>
      </c>
      <c r="G275" s="95">
        <f>G276+G277+G278+G279</f>
        <v>0</v>
      </c>
      <c r="H275" s="95">
        <f>H276+H277+H278+H279</f>
        <v>0</v>
      </c>
      <c r="I275" s="96">
        <v>0</v>
      </c>
      <c r="J275" s="96">
        <v>0</v>
      </c>
      <c r="K275" s="96">
        <v>0</v>
      </c>
    </row>
    <row r="276" spans="1:11" ht="31.5">
      <c r="A276" s="251"/>
      <c r="B276" s="246"/>
      <c r="C276" s="110" t="s">
        <v>76</v>
      </c>
      <c r="D276" s="95">
        <v>0</v>
      </c>
      <c r="E276" s="95">
        <v>0</v>
      </c>
      <c r="F276" s="95">
        <f>227-227</f>
        <v>0</v>
      </c>
      <c r="G276" s="95">
        <v>0</v>
      </c>
      <c r="H276" s="95">
        <v>0</v>
      </c>
      <c r="I276" s="96">
        <v>0</v>
      </c>
      <c r="J276" s="96">
        <v>0</v>
      </c>
      <c r="K276" s="96">
        <v>0</v>
      </c>
    </row>
    <row r="277" spans="1:11" ht="47.25">
      <c r="A277" s="251"/>
      <c r="B277" s="246"/>
      <c r="C277" s="110" t="s">
        <v>78</v>
      </c>
      <c r="D277" s="95">
        <v>0</v>
      </c>
      <c r="E277" s="95">
        <v>0</v>
      </c>
      <c r="F277" s="95">
        <v>0</v>
      </c>
      <c r="G277" s="95">
        <v>0</v>
      </c>
      <c r="H277" s="95">
        <v>0</v>
      </c>
      <c r="I277" s="96">
        <v>0</v>
      </c>
      <c r="J277" s="96">
        <v>0</v>
      </c>
      <c r="K277" s="96">
        <v>0</v>
      </c>
    </row>
    <row r="278" spans="1:11" ht="47.25">
      <c r="A278" s="251"/>
      <c r="B278" s="246"/>
      <c r="C278" s="110" t="s">
        <v>80</v>
      </c>
      <c r="D278" s="95">
        <v>0</v>
      </c>
      <c r="E278" s="95">
        <v>0</v>
      </c>
      <c r="F278" s="95">
        <v>0</v>
      </c>
      <c r="G278" s="95">
        <v>0</v>
      </c>
      <c r="H278" s="95">
        <v>0</v>
      </c>
      <c r="I278" s="96">
        <v>0</v>
      </c>
      <c r="J278" s="96">
        <v>0</v>
      </c>
      <c r="K278" s="96">
        <v>0</v>
      </c>
    </row>
    <row r="279" spans="1:11" ht="47.25">
      <c r="A279" s="252"/>
      <c r="B279" s="246"/>
      <c r="C279" s="110" t="s">
        <v>81</v>
      </c>
      <c r="D279" s="95">
        <v>0</v>
      </c>
      <c r="E279" s="95">
        <v>0</v>
      </c>
      <c r="F279" s="95">
        <v>0</v>
      </c>
      <c r="G279" s="95">
        <v>0</v>
      </c>
      <c r="H279" s="95">
        <v>0</v>
      </c>
      <c r="I279" s="96">
        <v>0</v>
      </c>
      <c r="J279" s="96">
        <v>0</v>
      </c>
      <c r="K279" s="96">
        <v>0</v>
      </c>
    </row>
    <row r="280" spans="1:11" ht="15.75">
      <c r="A280" s="250" t="s">
        <v>273</v>
      </c>
      <c r="B280" s="250" t="s">
        <v>274</v>
      </c>
      <c r="C280" s="110" t="s">
        <v>9</v>
      </c>
      <c r="D280" s="95">
        <f>D281+D282+D283+D284</f>
        <v>15</v>
      </c>
      <c r="E280" s="95">
        <f>E281+E282+E283+E284</f>
        <v>15</v>
      </c>
      <c r="F280" s="95">
        <f>F281+F282+F283+F284</f>
        <v>13.5</v>
      </c>
      <c r="G280" s="95">
        <f>G281+G282+G283+G284</f>
        <v>0</v>
      </c>
      <c r="H280" s="95">
        <f>H281+H282+H283+H284</f>
        <v>0</v>
      </c>
      <c r="I280" s="96">
        <f>H280/D280*100</f>
        <v>0</v>
      </c>
      <c r="J280" s="96">
        <f>G280/E280*100</f>
        <v>0</v>
      </c>
      <c r="K280" s="96">
        <f>G280/F280*100</f>
        <v>0</v>
      </c>
    </row>
    <row r="281" spans="1:11" ht="31.5">
      <c r="A281" s="251"/>
      <c r="B281" s="251"/>
      <c r="C281" s="110" t="s">
        <v>76</v>
      </c>
      <c r="D281" s="95">
        <v>15</v>
      </c>
      <c r="E281" s="95">
        <v>15</v>
      </c>
      <c r="F281" s="95">
        <v>13.5</v>
      </c>
      <c r="G281" s="95">
        <v>0</v>
      </c>
      <c r="H281" s="95">
        <v>0</v>
      </c>
      <c r="I281" s="96">
        <f>H281/D281*100</f>
        <v>0</v>
      </c>
      <c r="J281" s="96">
        <f>G281/E281*100</f>
        <v>0</v>
      </c>
      <c r="K281" s="96">
        <f>G281/F281*100</f>
        <v>0</v>
      </c>
    </row>
    <row r="282" spans="1:11" ht="47.25">
      <c r="A282" s="251"/>
      <c r="B282" s="251"/>
      <c r="C282" s="110" t="s">
        <v>78</v>
      </c>
      <c r="D282" s="95">
        <v>0</v>
      </c>
      <c r="E282" s="95">
        <v>0</v>
      </c>
      <c r="F282" s="95">
        <v>0</v>
      </c>
      <c r="G282" s="95">
        <v>0</v>
      </c>
      <c r="H282" s="95">
        <v>0</v>
      </c>
      <c r="I282" s="96">
        <v>0</v>
      </c>
      <c r="J282" s="96">
        <v>0</v>
      </c>
      <c r="K282" s="96">
        <v>0</v>
      </c>
    </row>
    <row r="283" spans="1:11" ht="47.25">
      <c r="A283" s="251"/>
      <c r="B283" s="251"/>
      <c r="C283" s="110" t="s">
        <v>80</v>
      </c>
      <c r="D283" s="95">
        <v>0</v>
      </c>
      <c r="E283" s="95">
        <v>0</v>
      </c>
      <c r="F283" s="95">
        <v>0</v>
      </c>
      <c r="G283" s="95">
        <v>0</v>
      </c>
      <c r="H283" s="95">
        <v>0</v>
      </c>
      <c r="I283" s="96">
        <v>0</v>
      </c>
      <c r="J283" s="96">
        <v>0</v>
      </c>
      <c r="K283" s="96">
        <v>0</v>
      </c>
    </row>
    <row r="284" spans="1:11" ht="47.25">
      <c r="A284" s="252"/>
      <c r="B284" s="252"/>
      <c r="C284" s="110" t="s">
        <v>81</v>
      </c>
      <c r="D284" s="95">
        <v>0</v>
      </c>
      <c r="E284" s="95">
        <v>0</v>
      </c>
      <c r="F284" s="95">
        <v>0</v>
      </c>
      <c r="G284" s="95">
        <v>0</v>
      </c>
      <c r="H284" s="95">
        <v>0</v>
      </c>
      <c r="I284" s="96">
        <v>0</v>
      </c>
      <c r="J284" s="96">
        <v>0</v>
      </c>
      <c r="K284" s="96">
        <v>0</v>
      </c>
    </row>
    <row r="285" spans="1:11" ht="15.75">
      <c r="A285" s="250" t="s">
        <v>275</v>
      </c>
      <c r="B285" s="246" t="s">
        <v>232</v>
      </c>
      <c r="C285" s="110" t="s">
        <v>9</v>
      </c>
      <c r="D285" s="95">
        <f>D286+D287+D288+D289</f>
        <v>200</v>
      </c>
      <c r="E285" s="95">
        <f>E286+E287+E288+E289</f>
        <v>0</v>
      </c>
      <c r="F285" s="95">
        <f>F286+F287+F288+F289</f>
        <v>0</v>
      </c>
      <c r="G285" s="95">
        <f>G286+G287+G288+G289</f>
        <v>200</v>
      </c>
      <c r="H285" s="95">
        <f>H286+H287+H288+H289</f>
        <v>200</v>
      </c>
      <c r="I285" s="96">
        <f>H285/D285*100</f>
        <v>100</v>
      </c>
      <c r="J285" s="96">
        <v>0</v>
      </c>
      <c r="K285" s="96">
        <v>0</v>
      </c>
    </row>
    <row r="286" spans="1:11" ht="31.5">
      <c r="A286" s="251"/>
      <c r="B286" s="246"/>
      <c r="C286" s="110" t="s">
        <v>76</v>
      </c>
      <c r="D286" s="95">
        <f>D292+D297+D302</f>
        <v>0</v>
      </c>
      <c r="E286" s="95">
        <f>E292+E297+E302</f>
        <v>0</v>
      </c>
      <c r="F286" s="95">
        <f>F292+F297+F302</f>
        <v>0</v>
      </c>
      <c r="G286" s="95">
        <f>G292+G297+G302</f>
        <v>0</v>
      </c>
      <c r="H286" s="95">
        <f>H292+H297+H302</f>
        <v>0</v>
      </c>
      <c r="I286" s="96">
        <v>0</v>
      </c>
      <c r="J286" s="96">
        <v>0</v>
      </c>
      <c r="K286" s="96">
        <v>0</v>
      </c>
    </row>
    <row r="287" spans="1:11" ht="47.25">
      <c r="A287" s="251"/>
      <c r="B287" s="246"/>
      <c r="C287" s="110" t="s">
        <v>78</v>
      </c>
      <c r="D287" s="95">
        <f aca="true" t="shared" si="20" ref="D287:H289">D293+D298+D303</f>
        <v>0</v>
      </c>
      <c r="E287" s="95">
        <f t="shared" si="20"/>
        <v>0</v>
      </c>
      <c r="F287" s="95">
        <f t="shared" si="20"/>
        <v>0</v>
      </c>
      <c r="G287" s="95">
        <f t="shared" si="20"/>
        <v>0</v>
      </c>
      <c r="H287" s="95">
        <f t="shared" si="20"/>
        <v>0</v>
      </c>
      <c r="I287" s="96">
        <v>0</v>
      </c>
      <c r="J287" s="96">
        <v>0</v>
      </c>
      <c r="K287" s="96">
        <v>0</v>
      </c>
    </row>
    <row r="288" spans="1:11" ht="47.25">
      <c r="A288" s="251"/>
      <c r="B288" s="246"/>
      <c r="C288" s="110" t="s">
        <v>80</v>
      </c>
      <c r="D288" s="95">
        <f t="shared" si="20"/>
        <v>0</v>
      </c>
      <c r="E288" s="95">
        <f t="shared" si="20"/>
        <v>0</v>
      </c>
      <c r="F288" s="95">
        <f t="shared" si="20"/>
        <v>0</v>
      </c>
      <c r="G288" s="95">
        <f t="shared" si="20"/>
        <v>0</v>
      </c>
      <c r="H288" s="95">
        <f t="shared" si="20"/>
        <v>0</v>
      </c>
      <c r="I288" s="96">
        <v>0</v>
      </c>
      <c r="J288" s="96">
        <v>0</v>
      </c>
      <c r="K288" s="96">
        <v>0</v>
      </c>
    </row>
    <row r="289" spans="1:11" ht="47.25">
      <c r="A289" s="251"/>
      <c r="B289" s="246"/>
      <c r="C289" s="110" t="s">
        <v>81</v>
      </c>
      <c r="D289" s="95">
        <f t="shared" si="20"/>
        <v>200</v>
      </c>
      <c r="E289" s="95">
        <f t="shared" si="20"/>
        <v>0</v>
      </c>
      <c r="F289" s="95">
        <f t="shared" si="20"/>
        <v>0</v>
      </c>
      <c r="G289" s="95">
        <f t="shared" si="20"/>
        <v>200</v>
      </c>
      <c r="H289" s="95">
        <f t="shared" si="20"/>
        <v>200</v>
      </c>
      <c r="I289" s="96">
        <f>H289/D289*100</f>
        <v>100</v>
      </c>
      <c r="J289" s="96">
        <v>0</v>
      </c>
      <c r="K289" s="96">
        <v>0</v>
      </c>
    </row>
    <row r="290" spans="1:11" ht="15.75">
      <c r="A290" s="251"/>
      <c r="B290" s="257" t="s">
        <v>82</v>
      </c>
      <c r="C290" s="258"/>
      <c r="D290" s="258"/>
      <c r="E290" s="258"/>
      <c r="F290" s="258"/>
      <c r="G290" s="258"/>
      <c r="H290" s="258"/>
      <c r="I290" s="258"/>
      <c r="J290" s="258"/>
      <c r="K290" s="259"/>
    </row>
    <row r="291" spans="1:11" ht="15.75">
      <c r="A291" s="251"/>
      <c r="B291" s="253" t="s">
        <v>216</v>
      </c>
      <c r="C291" s="110" t="s">
        <v>9</v>
      </c>
      <c r="D291" s="95">
        <f>D292+D293+D294+D295</f>
        <v>0</v>
      </c>
      <c r="E291" s="95">
        <f>E292+E293+E294+E295</f>
        <v>0</v>
      </c>
      <c r="F291" s="95">
        <f>F292+F293+F294+F295</f>
        <v>0</v>
      </c>
      <c r="G291" s="95">
        <f>G292+G293+G294+G295</f>
        <v>0</v>
      </c>
      <c r="H291" s="95">
        <f>H292+H293+H294+H295</f>
        <v>0</v>
      </c>
      <c r="I291" s="96">
        <v>0</v>
      </c>
      <c r="J291" s="96">
        <v>0</v>
      </c>
      <c r="K291" s="96">
        <v>0</v>
      </c>
    </row>
    <row r="292" spans="1:11" ht="31.5">
      <c r="A292" s="251"/>
      <c r="B292" s="253"/>
      <c r="C292" s="110" t="s">
        <v>76</v>
      </c>
      <c r="D292" s="95">
        <f>D312</f>
        <v>0</v>
      </c>
      <c r="E292" s="95">
        <f>E312</f>
        <v>0</v>
      </c>
      <c r="F292" s="95">
        <f>F312</f>
        <v>0</v>
      </c>
      <c r="G292" s="95">
        <f>G312</f>
        <v>0</v>
      </c>
      <c r="H292" s="95">
        <f>H312</f>
        <v>0</v>
      </c>
      <c r="I292" s="96">
        <v>0</v>
      </c>
      <c r="J292" s="96">
        <v>0</v>
      </c>
      <c r="K292" s="96">
        <v>0</v>
      </c>
    </row>
    <row r="293" spans="1:11" ht="47.25">
      <c r="A293" s="251"/>
      <c r="B293" s="253"/>
      <c r="C293" s="110" t="s">
        <v>78</v>
      </c>
      <c r="D293" s="95">
        <v>0</v>
      </c>
      <c r="E293" s="95">
        <v>0</v>
      </c>
      <c r="F293" s="95">
        <v>0</v>
      </c>
      <c r="G293" s="95">
        <v>0</v>
      </c>
      <c r="H293" s="95">
        <v>0</v>
      </c>
      <c r="I293" s="96">
        <v>0</v>
      </c>
      <c r="J293" s="96">
        <v>0</v>
      </c>
      <c r="K293" s="96">
        <v>0</v>
      </c>
    </row>
    <row r="294" spans="1:11" ht="47.25">
      <c r="A294" s="251"/>
      <c r="B294" s="253"/>
      <c r="C294" s="110" t="s">
        <v>80</v>
      </c>
      <c r="D294" s="95">
        <v>0</v>
      </c>
      <c r="E294" s="95">
        <v>0</v>
      </c>
      <c r="F294" s="95">
        <v>0</v>
      </c>
      <c r="G294" s="95">
        <v>0</v>
      </c>
      <c r="H294" s="95">
        <v>0</v>
      </c>
      <c r="I294" s="96">
        <v>0</v>
      </c>
      <c r="J294" s="96">
        <v>0</v>
      </c>
      <c r="K294" s="96">
        <v>0</v>
      </c>
    </row>
    <row r="295" spans="1:11" ht="47.25">
      <c r="A295" s="251"/>
      <c r="B295" s="253"/>
      <c r="C295" s="110" t="s">
        <v>81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6">
        <v>0</v>
      </c>
      <c r="J295" s="96">
        <v>0</v>
      </c>
      <c r="K295" s="96">
        <v>0</v>
      </c>
    </row>
    <row r="296" spans="1:11" ht="15.75">
      <c r="A296" s="251"/>
      <c r="B296" s="250" t="s">
        <v>276</v>
      </c>
      <c r="C296" s="110" t="s">
        <v>9</v>
      </c>
      <c r="D296" s="95">
        <f>D297+D298+D299+D300</f>
        <v>200</v>
      </c>
      <c r="E296" s="95">
        <f>E297+E298+E299+E300</f>
        <v>0</v>
      </c>
      <c r="F296" s="95">
        <f>F297+F298+F299+F300</f>
        <v>0</v>
      </c>
      <c r="G296" s="95">
        <f>G297+G298+G299+G300</f>
        <v>200</v>
      </c>
      <c r="H296" s="95">
        <f>H297+H298+H299+H300</f>
        <v>200</v>
      </c>
      <c r="I296" s="96">
        <f>H296/D296*100</f>
        <v>100</v>
      </c>
      <c r="J296" s="96">
        <v>0</v>
      </c>
      <c r="K296" s="96">
        <v>0</v>
      </c>
    </row>
    <row r="297" spans="1:11" ht="31.5">
      <c r="A297" s="251"/>
      <c r="B297" s="251"/>
      <c r="C297" s="110" t="s">
        <v>76</v>
      </c>
      <c r="D297" s="95">
        <f>D322</f>
        <v>0</v>
      </c>
      <c r="E297" s="95">
        <f>E322</f>
        <v>0</v>
      </c>
      <c r="F297" s="95">
        <f>F322</f>
        <v>0</v>
      </c>
      <c r="G297" s="95">
        <f>G322</f>
        <v>0</v>
      </c>
      <c r="H297" s="95">
        <f>H322</f>
        <v>0</v>
      </c>
      <c r="I297" s="96">
        <v>0</v>
      </c>
      <c r="J297" s="96">
        <v>0</v>
      </c>
      <c r="K297" s="96">
        <v>0</v>
      </c>
    </row>
    <row r="298" spans="1:11" ht="47.25">
      <c r="A298" s="251"/>
      <c r="B298" s="251"/>
      <c r="C298" s="110" t="s">
        <v>78</v>
      </c>
      <c r="D298" s="95">
        <f aca="true" t="shared" si="21" ref="D298:H300">D323</f>
        <v>0</v>
      </c>
      <c r="E298" s="95">
        <f t="shared" si="21"/>
        <v>0</v>
      </c>
      <c r="F298" s="95">
        <f t="shared" si="21"/>
        <v>0</v>
      </c>
      <c r="G298" s="95">
        <f t="shared" si="21"/>
        <v>0</v>
      </c>
      <c r="H298" s="95">
        <f t="shared" si="21"/>
        <v>0</v>
      </c>
      <c r="I298" s="96">
        <v>0</v>
      </c>
      <c r="J298" s="96">
        <v>0</v>
      </c>
      <c r="K298" s="96">
        <v>0</v>
      </c>
    </row>
    <row r="299" spans="1:11" ht="47.25">
      <c r="A299" s="251"/>
      <c r="B299" s="251"/>
      <c r="C299" s="110" t="s">
        <v>80</v>
      </c>
      <c r="D299" s="95">
        <f t="shared" si="21"/>
        <v>0</v>
      </c>
      <c r="E299" s="95">
        <f t="shared" si="21"/>
        <v>0</v>
      </c>
      <c r="F299" s="95">
        <f t="shared" si="21"/>
        <v>0</v>
      </c>
      <c r="G299" s="95">
        <f t="shared" si="21"/>
        <v>0</v>
      </c>
      <c r="H299" s="95">
        <f t="shared" si="21"/>
        <v>0</v>
      </c>
      <c r="I299" s="96">
        <v>0</v>
      </c>
      <c r="J299" s="96">
        <v>0</v>
      </c>
      <c r="K299" s="96">
        <v>0</v>
      </c>
    </row>
    <row r="300" spans="1:11" ht="47.25">
      <c r="A300" s="251"/>
      <c r="B300" s="252"/>
      <c r="C300" s="110" t="s">
        <v>81</v>
      </c>
      <c r="D300" s="95">
        <f t="shared" si="21"/>
        <v>200</v>
      </c>
      <c r="E300" s="95">
        <f t="shared" si="21"/>
        <v>0</v>
      </c>
      <c r="F300" s="95">
        <f t="shared" si="21"/>
        <v>0</v>
      </c>
      <c r="G300" s="95">
        <f t="shared" si="21"/>
        <v>200</v>
      </c>
      <c r="H300" s="95">
        <f t="shared" si="21"/>
        <v>200</v>
      </c>
      <c r="I300" s="96">
        <v>0</v>
      </c>
      <c r="J300" s="96">
        <v>0</v>
      </c>
      <c r="K300" s="96">
        <v>0</v>
      </c>
    </row>
    <row r="301" spans="1:11" ht="15.75">
      <c r="A301" s="251"/>
      <c r="B301" s="250" t="s">
        <v>215</v>
      </c>
      <c r="C301" s="110" t="s">
        <v>9</v>
      </c>
      <c r="D301" s="95">
        <f>D302+D303+D304+D305</f>
        <v>0</v>
      </c>
      <c r="E301" s="95">
        <f>E302+E303+E304+E305</f>
        <v>0</v>
      </c>
      <c r="F301" s="95">
        <f>F302+F303+F304+F305</f>
        <v>0</v>
      </c>
      <c r="G301" s="95">
        <f>G302+G303+G304+G305</f>
        <v>0</v>
      </c>
      <c r="H301" s="95">
        <f>H302+H303+H304+H305</f>
        <v>0</v>
      </c>
      <c r="I301" s="96">
        <v>0</v>
      </c>
      <c r="J301" s="96">
        <v>0</v>
      </c>
      <c r="K301" s="96">
        <v>0</v>
      </c>
    </row>
    <row r="302" spans="1:11" ht="31.5">
      <c r="A302" s="251"/>
      <c r="B302" s="251"/>
      <c r="C302" s="110" t="s">
        <v>76</v>
      </c>
      <c r="D302" s="95">
        <f>D307</f>
        <v>0</v>
      </c>
      <c r="E302" s="95">
        <f>E307</f>
        <v>0</v>
      </c>
      <c r="F302" s="95">
        <f>F307</f>
        <v>0</v>
      </c>
      <c r="G302" s="95">
        <f>G307</f>
        <v>0</v>
      </c>
      <c r="H302" s="95">
        <f>H307</f>
        <v>0</v>
      </c>
      <c r="I302" s="96">
        <v>0</v>
      </c>
      <c r="J302" s="96">
        <v>0</v>
      </c>
      <c r="K302" s="96">
        <v>0</v>
      </c>
    </row>
    <row r="303" spans="1:11" ht="47.25">
      <c r="A303" s="251"/>
      <c r="B303" s="251"/>
      <c r="C303" s="110" t="s">
        <v>78</v>
      </c>
      <c r="D303" s="95">
        <f aca="true" t="shared" si="22" ref="D303:H305">D308</f>
        <v>0</v>
      </c>
      <c r="E303" s="95">
        <f t="shared" si="22"/>
        <v>0</v>
      </c>
      <c r="F303" s="95">
        <f t="shared" si="22"/>
        <v>0</v>
      </c>
      <c r="G303" s="95">
        <f t="shared" si="22"/>
        <v>0</v>
      </c>
      <c r="H303" s="95">
        <f t="shared" si="22"/>
        <v>0</v>
      </c>
      <c r="I303" s="96">
        <v>0</v>
      </c>
      <c r="J303" s="96">
        <v>0</v>
      </c>
      <c r="K303" s="96">
        <v>0</v>
      </c>
    </row>
    <row r="304" spans="1:11" ht="47.25">
      <c r="A304" s="251"/>
      <c r="B304" s="251"/>
      <c r="C304" s="110" t="s">
        <v>80</v>
      </c>
      <c r="D304" s="95">
        <f t="shared" si="22"/>
        <v>0</v>
      </c>
      <c r="E304" s="95">
        <f t="shared" si="22"/>
        <v>0</v>
      </c>
      <c r="F304" s="95">
        <f t="shared" si="22"/>
        <v>0</v>
      </c>
      <c r="G304" s="95">
        <f t="shared" si="22"/>
        <v>0</v>
      </c>
      <c r="H304" s="95">
        <f t="shared" si="22"/>
        <v>0</v>
      </c>
      <c r="I304" s="96">
        <v>0</v>
      </c>
      <c r="J304" s="96">
        <v>0</v>
      </c>
      <c r="K304" s="96">
        <v>0</v>
      </c>
    </row>
    <row r="305" spans="1:11" ht="47.25">
      <c r="A305" s="252"/>
      <c r="B305" s="252"/>
      <c r="C305" s="110" t="s">
        <v>81</v>
      </c>
      <c r="D305" s="95">
        <f t="shared" si="22"/>
        <v>0</v>
      </c>
      <c r="E305" s="95">
        <f t="shared" si="22"/>
        <v>0</v>
      </c>
      <c r="F305" s="95">
        <f t="shared" si="22"/>
        <v>0</v>
      </c>
      <c r="G305" s="95">
        <f t="shared" si="22"/>
        <v>0</v>
      </c>
      <c r="H305" s="95">
        <f t="shared" si="22"/>
        <v>0</v>
      </c>
      <c r="I305" s="96">
        <v>0</v>
      </c>
      <c r="J305" s="96">
        <v>0</v>
      </c>
      <c r="K305" s="96">
        <v>0</v>
      </c>
    </row>
    <row r="306" spans="1:11" ht="15.75">
      <c r="A306" s="250" t="s">
        <v>277</v>
      </c>
      <c r="B306" s="250" t="s">
        <v>278</v>
      </c>
      <c r="C306" s="110" t="s">
        <v>9</v>
      </c>
      <c r="D306" s="95">
        <f>D307+D308+D309+D310</f>
        <v>0</v>
      </c>
      <c r="E306" s="95">
        <f>E307+E308+E309+E310</f>
        <v>0</v>
      </c>
      <c r="F306" s="95">
        <f>F307+F308+F309+F310</f>
        <v>0</v>
      </c>
      <c r="G306" s="95">
        <f>G307+G308+G309+G310</f>
        <v>0</v>
      </c>
      <c r="H306" s="95">
        <f>H307+H308+H309+H310</f>
        <v>0</v>
      </c>
      <c r="I306" s="96">
        <v>0</v>
      </c>
      <c r="J306" s="96">
        <v>0</v>
      </c>
      <c r="K306" s="96">
        <v>0</v>
      </c>
    </row>
    <row r="307" spans="1:11" ht="31.5">
      <c r="A307" s="251"/>
      <c r="B307" s="251"/>
      <c r="C307" s="110" t="s">
        <v>76</v>
      </c>
      <c r="D307" s="95">
        <v>0</v>
      </c>
      <c r="E307" s="95">
        <v>0</v>
      </c>
      <c r="F307" s="95">
        <v>0</v>
      </c>
      <c r="G307" s="95">
        <v>0</v>
      </c>
      <c r="H307" s="95">
        <v>0</v>
      </c>
      <c r="I307" s="96">
        <v>0</v>
      </c>
      <c r="J307" s="96">
        <v>0</v>
      </c>
      <c r="K307" s="96">
        <v>0</v>
      </c>
    </row>
    <row r="308" spans="1:11" ht="47.25">
      <c r="A308" s="251"/>
      <c r="B308" s="251"/>
      <c r="C308" s="110" t="s">
        <v>78</v>
      </c>
      <c r="D308" s="95">
        <v>0</v>
      </c>
      <c r="E308" s="95">
        <v>0</v>
      </c>
      <c r="F308" s="95">
        <v>0</v>
      </c>
      <c r="G308" s="95">
        <v>0</v>
      </c>
      <c r="H308" s="95">
        <v>0</v>
      </c>
      <c r="I308" s="96">
        <v>0</v>
      </c>
      <c r="J308" s="96">
        <v>0</v>
      </c>
      <c r="K308" s="96">
        <v>0</v>
      </c>
    </row>
    <row r="309" spans="1:11" ht="47.25">
      <c r="A309" s="251"/>
      <c r="B309" s="251"/>
      <c r="C309" s="110" t="s">
        <v>80</v>
      </c>
      <c r="D309" s="95">
        <v>0</v>
      </c>
      <c r="E309" s="95">
        <v>0</v>
      </c>
      <c r="F309" s="95">
        <v>0</v>
      </c>
      <c r="G309" s="95">
        <v>0</v>
      </c>
      <c r="H309" s="95">
        <v>0</v>
      </c>
      <c r="I309" s="96">
        <v>0</v>
      </c>
      <c r="J309" s="96">
        <v>0</v>
      </c>
      <c r="K309" s="96">
        <v>0</v>
      </c>
    </row>
    <row r="310" spans="1:11" ht="47.25">
      <c r="A310" s="252"/>
      <c r="B310" s="252"/>
      <c r="C310" s="110" t="s">
        <v>81</v>
      </c>
      <c r="D310" s="95">
        <v>0</v>
      </c>
      <c r="E310" s="95">
        <v>0</v>
      </c>
      <c r="F310" s="95">
        <v>0</v>
      </c>
      <c r="G310" s="95">
        <v>0</v>
      </c>
      <c r="H310" s="95">
        <v>0</v>
      </c>
      <c r="I310" s="96">
        <v>0</v>
      </c>
      <c r="J310" s="96">
        <v>0</v>
      </c>
      <c r="K310" s="96">
        <v>0</v>
      </c>
    </row>
    <row r="311" spans="1:11" ht="15.75">
      <c r="A311" s="250" t="s">
        <v>279</v>
      </c>
      <c r="B311" s="250" t="s">
        <v>216</v>
      </c>
      <c r="C311" s="110" t="s">
        <v>9</v>
      </c>
      <c r="D311" s="95">
        <f>D312+D313+D314+D315</f>
        <v>0</v>
      </c>
      <c r="E311" s="95">
        <f>E312+E313+E314+E315</f>
        <v>0</v>
      </c>
      <c r="F311" s="95">
        <f>F312+F313+F314+F315</f>
        <v>0</v>
      </c>
      <c r="G311" s="95">
        <f>G312+G313+G314+G315</f>
        <v>0</v>
      </c>
      <c r="H311" s="95">
        <f>H312+H313+H314+H315</f>
        <v>0</v>
      </c>
      <c r="I311" s="96">
        <v>0</v>
      </c>
      <c r="J311" s="96">
        <v>0</v>
      </c>
      <c r="K311" s="96">
        <v>0</v>
      </c>
    </row>
    <row r="312" spans="1:11" ht="31.5">
      <c r="A312" s="251"/>
      <c r="B312" s="251"/>
      <c r="C312" s="110" t="s">
        <v>76</v>
      </c>
      <c r="D312" s="95">
        <v>0</v>
      </c>
      <c r="E312" s="95">
        <v>0</v>
      </c>
      <c r="F312" s="95">
        <f>79-79</f>
        <v>0</v>
      </c>
      <c r="G312" s="95">
        <f>79-79</f>
        <v>0</v>
      </c>
      <c r="H312" s="95">
        <f>79-79</f>
        <v>0</v>
      </c>
      <c r="I312" s="96">
        <v>0</v>
      </c>
      <c r="J312" s="96">
        <v>0</v>
      </c>
      <c r="K312" s="96">
        <v>0</v>
      </c>
    </row>
    <row r="313" spans="1:11" ht="47.25">
      <c r="A313" s="251"/>
      <c r="B313" s="251"/>
      <c r="C313" s="110" t="s">
        <v>78</v>
      </c>
      <c r="D313" s="95">
        <v>0</v>
      </c>
      <c r="E313" s="95">
        <v>0</v>
      </c>
      <c r="F313" s="95">
        <v>0</v>
      </c>
      <c r="G313" s="95">
        <v>0</v>
      </c>
      <c r="H313" s="95">
        <v>0</v>
      </c>
      <c r="I313" s="96">
        <v>0</v>
      </c>
      <c r="J313" s="96">
        <v>0</v>
      </c>
      <c r="K313" s="96">
        <v>0</v>
      </c>
    </row>
    <row r="314" spans="1:11" ht="47.25">
      <c r="A314" s="251"/>
      <c r="B314" s="251"/>
      <c r="C314" s="110" t="s">
        <v>80</v>
      </c>
      <c r="D314" s="95">
        <v>0</v>
      </c>
      <c r="E314" s="95">
        <v>0</v>
      </c>
      <c r="F314" s="95">
        <v>0</v>
      </c>
      <c r="G314" s="95">
        <v>0</v>
      </c>
      <c r="H314" s="95">
        <v>0</v>
      </c>
      <c r="I314" s="96">
        <v>0</v>
      </c>
      <c r="J314" s="96">
        <v>0</v>
      </c>
      <c r="K314" s="96">
        <v>0</v>
      </c>
    </row>
    <row r="315" spans="1:11" ht="47.25">
      <c r="A315" s="252"/>
      <c r="B315" s="252"/>
      <c r="C315" s="110" t="s">
        <v>81</v>
      </c>
      <c r="D315" s="95">
        <v>0</v>
      </c>
      <c r="E315" s="95">
        <v>0</v>
      </c>
      <c r="F315" s="95">
        <v>0</v>
      </c>
      <c r="G315" s="95">
        <v>0</v>
      </c>
      <c r="H315" s="95">
        <v>0</v>
      </c>
      <c r="I315" s="96">
        <v>0</v>
      </c>
      <c r="J315" s="96">
        <v>0</v>
      </c>
      <c r="K315" s="96">
        <v>0</v>
      </c>
    </row>
    <row r="316" spans="1:11" ht="15.75">
      <c r="A316" s="250" t="s">
        <v>280</v>
      </c>
      <c r="B316" s="250" t="s">
        <v>263</v>
      </c>
      <c r="C316" s="110" t="s">
        <v>9</v>
      </c>
      <c r="D316" s="95">
        <f>D317+D318+D319+D320</f>
        <v>0</v>
      </c>
      <c r="E316" s="95">
        <f>E317+E318+E319+E320</f>
        <v>0</v>
      </c>
      <c r="F316" s="95">
        <f>F317+F318+F319+F320</f>
        <v>0</v>
      </c>
      <c r="G316" s="95">
        <f>G317+G318+G319+G320</f>
        <v>0</v>
      </c>
      <c r="H316" s="95">
        <f>H317+H318+H319+H320</f>
        <v>0</v>
      </c>
      <c r="I316" s="96">
        <v>0</v>
      </c>
      <c r="J316" s="96">
        <v>0</v>
      </c>
      <c r="K316" s="96">
        <v>0</v>
      </c>
    </row>
    <row r="317" spans="1:11" ht="31.5">
      <c r="A317" s="251"/>
      <c r="B317" s="251"/>
      <c r="C317" s="110" t="s">
        <v>76</v>
      </c>
      <c r="D317" s="95">
        <v>0</v>
      </c>
      <c r="E317" s="95">
        <v>0</v>
      </c>
      <c r="F317" s="95">
        <v>0</v>
      </c>
      <c r="G317" s="95">
        <v>0</v>
      </c>
      <c r="H317" s="95">
        <v>0</v>
      </c>
      <c r="I317" s="96">
        <v>0</v>
      </c>
      <c r="J317" s="96">
        <v>0</v>
      </c>
      <c r="K317" s="96">
        <v>0</v>
      </c>
    </row>
    <row r="318" spans="1:11" ht="47.25">
      <c r="A318" s="251"/>
      <c r="B318" s="251"/>
      <c r="C318" s="110" t="s">
        <v>78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6">
        <v>0</v>
      </c>
      <c r="J318" s="96">
        <v>0</v>
      </c>
      <c r="K318" s="96">
        <v>0</v>
      </c>
    </row>
    <row r="319" spans="1:11" ht="47.25">
      <c r="A319" s="251"/>
      <c r="B319" s="251"/>
      <c r="C319" s="110" t="s">
        <v>80</v>
      </c>
      <c r="D319" s="95">
        <v>0</v>
      </c>
      <c r="E319" s="95">
        <v>0</v>
      </c>
      <c r="F319" s="95">
        <v>0</v>
      </c>
      <c r="G319" s="95">
        <v>0</v>
      </c>
      <c r="H319" s="95">
        <v>0</v>
      </c>
      <c r="I319" s="96">
        <v>0</v>
      </c>
      <c r="J319" s="96">
        <v>0</v>
      </c>
      <c r="K319" s="96">
        <v>0</v>
      </c>
    </row>
    <row r="320" spans="1:11" ht="47.25">
      <c r="A320" s="252"/>
      <c r="B320" s="252"/>
      <c r="C320" s="110" t="s">
        <v>81</v>
      </c>
      <c r="D320" s="95">
        <v>0</v>
      </c>
      <c r="E320" s="95">
        <v>0</v>
      </c>
      <c r="F320" s="95">
        <v>0</v>
      </c>
      <c r="G320" s="95">
        <v>0</v>
      </c>
      <c r="H320" s="95">
        <v>0</v>
      </c>
      <c r="I320" s="96">
        <v>0</v>
      </c>
      <c r="J320" s="96">
        <v>0</v>
      </c>
      <c r="K320" s="96">
        <v>0</v>
      </c>
    </row>
    <row r="321" spans="1:11" ht="15.75">
      <c r="A321" s="250" t="s">
        <v>281</v>
      </c>
      <c r="B321" s="250" t="s">
        <v>282</v>
      </c>
      <c r="C321" s="110" t="s">
        <v>9</v>
      </c>
      <c r="D321" s="95">
        <f>D322+D323+D324+D325</f>
        <v>200</v>
      </c>
      <c r="E321" s="95">
        <f>E322+E323+E324+E325</f>
        <v>0</v>
      </c>
      <c r="F321" s="95">
        <f>F322+F323+F324+F325</f>
        <v>0</v>
      </c>
      <c r="G321" s="95">
        <f>G322+G323+G324+G325</f>
        <v>200</v>
      </c>
      <c r="H321" s="95">
        <f>H322+H323+H324+H325</f>
        <v>200</v>
      </c>
      <c r="I321" s="96">
        <f>H321/D321*100</f>
        <v>100</v>
      </c>
      <c r="J321" s="96">
        <v>0</v>
      </c>
      <c r="K321" s="96">
        <v>0</v>
      </c>
    </row>
    <row r="322" spans="1:11" ht="31.5">
      <c r="A322" s="251"/>
      <c r="B322" s="251"/>
      <c r="C322" s="110" t="s">
        <v>76</v>
      </c>
      <c r="D322" s="95">
        <v>0</v>
      </c>
      <c r="E322" s="95">
        <v>0</v>
      </c>
      <c r="F322" s="95">
        <v>0</v>
      </c>
      <c r="G322" s="95">
        <v>0</v>
      </c>
      <c r="H322" s="95">
        <v>0</v>
      </c>
      <c r="I322" s="96">
        <v>0</v>
      </c>
      <c r="J322" s="96">
        <v>0</v>
      </c>
      <c r="K322" s="96">
        <v>0</v>
      </c>
    </row>
    <row r="323" spans="1:11" ht="47.25">
      <c r="A323" s="251"/>
      <c r="B323" s="251"/>
      <c r="C323" s="110" t="s">
        <v>78</v>
      </c>
      <c r="D323" s="95">
        <v>0</v>
      </c>
      <c r="E323" s="95">
        <v>0</v>
      </c>
      <c r="F323" s="95">
        <v>0</v>
      </c>
      <c r="G323" s="95">
        <v>0</v>
      </c>
      <c r="H323" s="95">
        <v>0</v>
      </c>
      <c r="I323" s="96">
        <v>0</v>
      </c>
      <c r="J323" s="96">
        <v>0</v>
      </c>
      <c r="K323" s="96">
        <v>0</v>
      </c>
    </row>
    <row r="324" spans="1:11" ht="47.25">
      <c r="A324" s="251"/>
      <c r="B324" s="251"/>
      <c r="C324" s="110" t="s">
        <v>80</v>
      </c>
      <c r="D324" s="95">
        <v>0</v>
      </c>
      <c r="E324" s="95">
        <v>0</v>
      </c>
      <c r="F324" s="95">
        <v>0</v>
      </c>
      <c r="G324" s="95">
        <v>0</v>
      </c>
      <c r="H324" s="95">
        <v>0</v>
      </c>
      <c r="I324" s="96">
        <v>0</v>
      </c>
      <c r="J324" s="96">
        <v>0</v>
      </c>
      <c r="K324" s="96">
        <v>0</v>
      </c>
    </row>
    <row r="325" spans="1:11" ht="47.25">
      <c r="A325" s="252"/>
      <c r="B325" s="252"/>
      <c r="C325" s="110" t="s">
        <v>81</v>
      </c>
      <c r="D325" s="95">
        <v>200</v>
      </c>
      <c r="E325" s="95">
        <v>0</v>
      </c>
      <c r="F325" s="95">
        <v>0</v>
      </c>
      <c r="G325" s="95">
        <v>200</v>
      </c>
      <c r="H325" s="95">
        <v>200</v>
      </c>
      <c r="I325" s="96">
        <f>H325/D325*100</f>
        <v>100</v>
      </c>
      <c r="J325" s="96">
        <v>0</v>
      </c>
      <c r="K325" s="96">
        <v>0</v>
      </c>
    </row>
    <row r="326" spans="1:11" ht="15.75">
      <c r="A326" s="250" t="s">
        <v>283</v>
      </c>
      <c r="B326" s="246" t="s">
        <v>284</v>
      </c>
      <c r="C326" s="110" t="s">
        <v>9</v>
      </c>
      <c r="D326" s="95">
        <f>D327+D328+D329+D330</f>
        <v>0</v>
      </c>
      <c r="E326" s="95">
        <f>E327+E328+E329+E330</f>
        <v>0</v>
      </c>
      <c r="F326" s="95">
        <f>F327+F328+F329+F330</f>
        <v>0</v>
      </c>
      <c r="G326" s="95">
        <f>G327+G328+G329+G330</f>
        <v>0</v>
      </c>
      <c r="H326" s="95">
        <f>H327+H328+H329+H330</f>
        <v>0</v>
      </c>
      <c r="I326" s="96">
        <v>0</v>
      </c>
      <c r="J326" s="96">
        <v>0</v>
      </c>
      <c r="K326" s="96">
        <v>0</v>
      </c>
    </row>
    <row r="327" spans="1:11" ht="31.5">
      <c r="A327" s="251"/>
      <c r="B327" s="246"/>
      <c r="C327" s="110" t="s">
        <v>76</v>
      </c>
      <c r="D327" s="95">
        <f>D333+D338+D343</f>
        <v>0</v>
      </c>
      <c r="E327" s="95">
        <f>E333+E338+E343</f>
        <v>0</v>
      </c>
      <c r="F327" s="95">
        <f>F333+F338+F343</f>
        <v>0</v>
      </c>
      <c r="G327" s="95">
        <f>G333+G338+G343</f>
        <v>0</v>
      </c>
      <c r="H327" s="95">
        <f>H333+H338+H343</f>
        <v>0</v>
      </c>
      <c r="I327" s="96">
        <v>0</v>
      </c>
      <c r="J327" s="96">
        <v>0</v>
      </c>
      <c r="K327" s="96">
        <v>0</v>
      </c>
    </row>
    <row r="328" spans="1:11" ht="47.25">
      <c r="A328" s="251"/>
      <c r="B328" s="246"/>
      <c r="C328" s="110" t="s">
        <v>78</v>
      </c>
      <c r="D328" s="95">
        <f aca="true" t="shared" si="23" ref="D328:H330">D334+D339+D344</f>
        <v>0</v>
      </c>
      <c r="E328" s="95">
        <f t="shared" si="23"/>
        <v>0</v>
      </c>
      <c r="F328" s="95">
        <f t="shared" si="23"/>
        <v>0</v>
      </c>
      <c r="G328" s="95">
        <f t="shared" si="23"/>
        <v>0</v>
      </c>
      <c r="H328" s="95">
        <f t="shared" si="23"/>
        <v>0</v>
      </c>
      <c r="I328" s="96">
        <v>0</v>
      </c>
      <c r="J328" s="96">
        <v>0</v>
      </c>
      <c r="K328" s="96">
        <v>0</v>
      </c>
    </row>
    <row r="329" spans="1:11" ht="47.25">
      <c r="A329" s="251"/>
      <c r="B329" s="246"/>
      <c r="C329" s="110" t="s">
        <v>80</v>
      </c>
      <c r="D329" s="95">
        <f t="shared" si="23"/>
        <v>0</v>
      </c>
      <c r="E329" s="95">
        <f t="shared" si="23"/>
        <v>0</v>
      </c>
      <c r="F329" s="95">
        <f t="shared" si="23"/>
        <v>0</v>
      </c>
      <c r="G329" s="95">
        <f t="shared" si="23"/>
        <v>0</v>
      </c>
      <c r="H329" s="95">
        <f t="shared" si="23"/>
        <v>0</v>
      </c>
      <c r="I329" s="96">
        <v>0</v>
      </c>
      <c r="J329" s="96">
        <v>0</v>
      </c>
      <c r="K329" s="96">
        <v>0</v>
      </c>
    </row>
    <row r="330" spans="1:11" ht="47.25">
      <c r="A330" s="251"/>
      <c r="B330" s="246"/>
      <c r="C330" s="110" t="s">
        <v>81</v>
      </c>
      <c r="D330" s="95">
        <f t="shared" si="23"/>
        <v>0</v>
      </c>
      <c r="E330" s="95">
        <f t="shared" si="23"/>
        <v>0</v>
      </c>
      <c r="F330" s="95">
        <f t="shared" si="23"/>
        <v>0</v>
      </c>
      <c r="G330" s="95">
        <f t="shared" si="23"/>
        <v>0</v>
      </c>
      <c r="H330" s="95">
        <f t="shared" si="23"/>
        <v>0</v>
      </c>
      <c r="I330" s="96">
        <v>0</v>
      </c>
      <c r="J330" s="96">
        <v>0</v>
      </c>
      <c r="K330" s="96">
        <v>0</v>
      </c>
    </row>
    <row r="331" spans="1:11" ht="15.75">
      <c r="A331" s="251"/>
      <c r="B331" s="246" t="s">
        <v>82</v>
      </c>
      <c r="C331" s="246"/>
      <c r="D331" s="246"/>
      <c r="E331" s="246"/>
      <c r="F331" s="246"/>
      <c r="G331" s="90"/>
      <c r="H331" s="90"/>
      <c r="I331" s="92"/>
      <c r="J331" s="92"/>
      <c r="K331" s="92"/>
    </row>
    <row r="332" spans="1:11" ht="15.75">
      <c r="A332" s="251"/>
      <c r="B332" s="253" t="s">
        <v>216</v>
      </c>
      <c r="C332" s="110" t="s">
        <v>9</v>
      </c>
      <c r="D332" s="95">
        <f>D333+D334+D335+D336</f>
        <v>0</v>
      </c>
      <c r="E332" s="95">
        <f>E333+E334+E335+E336</f>
        <v>0</v>
      </c>
      <c r="F332" s="95">
        <f>F333+F334+F335+F336</f>
        <v>0</v>
      </c>
      <c r="G332" s="95">
        <f>G333+G334+G335+G336</f>
        <v>0</v>
      </c>
      <c r="H332" s="95">
        <f>H333+H334+H335+H336</f>
        <v>0</v>
      </c>
      <c r="I332" s="96">
        <v>0</v>
      </c>
      <c r="J332" s="96">
        <v>0</v>
      </c>
      <c r="K332" s="96">
        <v>0</v>
      </c>
    </row>
    <row r="333" spans="1:11" ht="31.5">
      <c r="A333" s="251"/>
      <c r="B333" s="253"/>
      <c r="C333" s="110" t="s">
        <v>76</v>
      </c>
      <c r="D333" s="95">
        <f>D353</f>
        <v>0</v>
      </c>
      <c r="E333" s="95">
        <f>E353</f>
        <v>0</v>
      </c>
      <c r="F333" s="95">
        <f>F353</f>
        <v>0</v>
      </c>
      <c r="G333" s="95">
        <f>G353</f>
        <v>0</v>
      </c>
      <c r="H333" s="95">
        <f>H353</f>
        <v>0</v>
      </c>
      <c r="I333" s="96">
        <v>0</v>
      </c>
      <c r="J333" s="96">
        <v>0</v>
      </c>
      <c r="K333" s="96">
        <v>0</v>
      </c>
    </row>
    <row r="334" spans="1:11" ht="47.25">
      <c r="A334" s="251"/>
      <c r="B334" s="253"/>
      <c r="C334" s="110" t="s">
        <v>78</v>
      </c>
      <c r="D334" s="95">
        <f aca="true" t="shared" si="24" ref="D334:H336">D354</f>
        <v>0</v>
      </c>
      <c r="E334" s="95">
        <f t="shared" si="24"/>
        <v>0</v>
      </c>
      <c r="F334" s="95">
        <f t="shared" si="24"/>
        <v>0</v>
      </c>
      <c r="G334" s="95">
        <f t="shared" si="24"/>
        <v>0</v>
      </c>
      <c r="H334" s="95">
        <f t="shared" si="24"/>
        <v>0</v>
      </c>
      <c r="I334" s="96">
        <v>0</v>
      </c>
      <c r="J334" s="96">
        <v>0</v>
      </c>
      <c r="K334" s="96">
        <v>0</v>
      </c>
    </row>
    <row r="335" spans="1:11" ht="47.25">
      <c r="A335" s="251"/>
      <c r="B335" s="253"/>
      <c r="C335" s="110" t="s">
        <v>80</v>
      </c>
      <c r="D335" s="95">
        <f t="shared" si="24"/>
        <v>0</v>
      </c>
      <c r="E335" s="95">
        <f t="shared" si="24"/>
        <v>0</v>
      </c>
      <c r="F335" s="95">
        <f t="shared" si="24"/>
        <v>0</v>
      </c>
      <c r="G335" s="95">
        <f t="shared" si="24"/>
        <v>0</v>
      </c>
      <c r="H335" s="95">
        <f t="shared" si="24"/>
        <v>0</v>
      </c>
      <c r="I335" s="96">
        <v>0</v>
      </c>
      <c r="J335" s="96">
        <v>0</v>
      </c>
      <c r="K335" s="96">
        <v>0</v>
      </c>
    </row>
    <row r="336" spans="1:11" ht="47.25">
      <c r="A336" s="251"/>
      <c r="B336" s="253"/>
      <c r="C336" s="110" t="s">
        <v>81</v>
      </c>
      <c r="D336" s="95">
        <f t="shared" si="24"/>
        <v>0</v>
      </c>
      <c r="E336" s="95">
        <f t="shared" si="24"/>
        <v>0</v>
      </c>
      <c r="F336" s="95">
        <f t="shared" si="24"/>
        <v>0</v>
      </c>
      <c r="G336" s="95">
        <f t="shared" si="24"/>
        <v>0</v>
      </c>
      <c r="H336" s="95">
        <f t="shared" si="24"/>
        <v>0</v>
      </c>
      <c r="I336" s="96">
        <v>0</v>
      </c>
      <c r="J336" s="96">
        <v>0</v>
      </c>
      <c r="K336" s="96">
        <v>0</v>
      </c>
    </row>
    <row r="337" spans="1:11" ht="15.75">
      <c r="A337" s="251"/>
      <c r="B337" s="254" t="s">
        <v>215</v>
      </c>
      <c r="C337" s="110" t="s">
        <v>9</v>
      </c>
      <c r="D337" s="95">
        <f>D338+D339+D340+D341</f>
        <v>0</v>
      </c>
      <c r="E337" s="95">
        <f>E338+E339+E340+E341</f>
        <v>0</v>
      </c>
      <c r="F337" s="95">
        <f>F338+F339+F340+F341</f>
        <v>0</v>
      </c>
      <c r="G337" s="95">
        <f>G338+G339+G340+G341</f>
        <v>0</v>
      </c>
      <c r="H337" s="95">
        <f>H338+H339+H340+H341</f>
        <v>0</v>
      </c>
      <c r="I337" s="96">
        <v>0</v>
      </c>
      <c r="J337" s="96">
        <v>0</v>
      </c>
      <c r="K337" s="96">
        <v>0</v>
      </c>
    </row>
    <row r="338" spans="1:11" ht="31.5">
      <c r="A338" s="251"/>
      <c r="B338" s="255"/>
      <c r="C338" s="110" t="s">
        <v>76</v>
      </c>
      <c r="D338" s="95">
        <f>D358</f>
        <v>0</v>
      </c>
      <c r="E338" s="95">
        <f>E358</f>
        <v>0</v>
      </c>
      <c r="F338" s="95">
        <f>F358</f>
        <v>0</v>
      </c>
      <c r="G338" s="95">
        <f>G358</f>
        <v>0</v>
      </c>
      <c r="H338" s="95">
        <f>H358</f>
        <v>0</v>
      </c>
      <c r="I338" s="96">
        <v>0</v>
      </c>
      <c r="J338" s="96">
        <v>0</v>
      </c>
      <c r="K338" s="96">
        <v>0</v>
      </c>
    </row>
    <row r="339" spans="1:11" ht="47.25">
      <c r="A339" s="251"/>
      <c r="B339" s="255"/>
      <c r="C339" s="110" t="s">
        <v>78</v>
      </c>
      <c r="D339" s="95">
        <f aca="true" t="shared" si="25" ref="D339:H341">D359</f>
        <v>0</v>
      </c>
      <c r="E339" s="95">
        <f t="shared" si="25"/>
        <v>0</v>
      </c>
      <c r="F339" s="95">
        <f t="shared" si="25"/>
        <v>0</v>
      </c>
      <c r="G339" s="95">
        <f t="shared" si="25"/>
        <v>0</v>
      </c>
      <c r="H339" s="95">
        <f t="shared" si="25"/>
        <v>0</v>
      </c>
      <c r="I339" s="96">
        <v>0</v>
      </c>
      <c r="J339" s="96">
        <v>0</v>
      </c>
      <c r="K339" s="96">
        <v>0</v>
      </c>
    </row>
    <row r="340" spans="1:11" ht="47.25">
      <c r="A340" s="251"/>
      <c r="B340" s="255"/>
      <c r="C340" s="110" t="s">
        <v>80</v>
      </c>
      <c r="D340" s="95">
        <f t="shared" si="25"/>
        <v>0</v>
      </c>
      <c r="E340" s="95">
        <f t="shared" si="25"/>
        <v>0</v>
      </c>
      <c r="F340" s="95">
        <f t="shared" si="25"/>
        <v>0</v>
      </c>
      <c r="G340" s="95">
        <f t="shared" si="25"/>
        <v>0</v>
      </c>
      <c r="H340" s="95">
        <f t="shared" si="25"/>
        <v>0</v>
      </c>
      <c r="I340" s="96">
        <v>0</v>
      </c>
      <c r="J340" s="96">
        <v>0</v>
      </c>
      <c r="K340" s="96">
        <v>0</v>
      </c>
    </row>
    <row r="341" spans="1:11" ht="47.25">
      <c r="A341" s="251"/>
      <c r="B341" s="256"/>
      <c r="C341" s="110" t="s">
        <v>81</v>
      </c>
      <c r="D341" s="95">
        <f t="shared" si="25"/>
        <v>0</v>
      </c>
      <c r="E341" s="95">
        <f t="shared" si="25"/>
        <v>0</v>
      </c>
      <c r="F341" s="95">
        <f t="shared" si="25"/>
        <v>0</v>
      </c>
      <c r="G341" s="95">
        <f t="shared" si="25"/>
        <v>0</v>
      </c>
      <c r="H341" s="95">
        <f t="shared" si="25"/>
        <v>0</v>
      </c>
      <c r="I341" s="96">
        <v>0</v>
      </c>
      <c r="J341" s="96">
        <v>0</v>
      </c>
      <c r="K341" s="96">
        <v>0</v>
      </c>
    </row>
    <row r="342" spans="1:11" ht="15.75">
      <c r="A342" s="251"/>
      <c r="B342" s="254" t="s">
        <v>263</v>
      </c>
      <c r="C342" s="110" t="s">
        <v>9</v>
      </c>
      <c r="D342" s="95">
        <f>D343+D344+D345+D346</f>
        <v>0</v>
      </c>
      <c r="E342" s="95">
        <f>E343+E344+E345+E346</f>
        <v>0</v>
      </c>
      <c r="F342" s="95">
        <f>F343+F344+F345+F346</f>
        <v>0</v>
      </c>
      <c r="G342" s="95">
        <f>G343+G344+G345+G346</f>
        <v>0</v>
      </c>
      <c r="H342" s="95">
        <f>H343+H344+H345+H346</f>
        <v>0</v>
      </c>
      <c r="I342" s="96">
        <v>0</v>
      </c>
      <c r="J342" s="96">
        <v>0</v>
      </c>
      <c r="K342" s="96">
        <v>0</v>
      </c>
    </row>
    <row r="343" spans="1:11" ht="31.5">
      <c r="A343" s="251"/>
      <c r="B343" s="255"/>
      <c r="C343" s="110" t="s">
        <v>76</v>
      </c>
      <c r="D343" s="95">
        <f>D348</f>
        <v>0</v>
      </c>
      <c r="E343" s="95">
        <f>E348</f>
        <v>0</v>
      </c>
      <c r="F343" s="95">
        <f>F348</f>
        <v>0</v>
      </c>
      <c r="G343" s="95">
        <f>G348</f>
        <v>0</v>
      </c>
      <c r="H343" s="95">
        <f>H348</f>
        <v>0</v>
      </c>
      <c r="I343" s="96">
        <v>0</v>
      </c>
      <c r="J343" s="96">
        <v>0</v>
      </c>
      <c r="K343" s="96">
        <v>0</v>
      </c>
    </row>
    <row r="344" spans="1:11" ht="47.25">
      <c r="A344" s="251"/>
      <c r="B344" s="255"/>
      <c r="C344" s="110" t="s">
        <v>78</v>
      </c>
      <c r="D344" s="95">
        <f aca="true" t="shared" si="26" ref="D344:H346">D349</f>
        <v>0</v>
      </c>
      <c r="E344" s="95">
        <f t="shared" si="26"/>
        <v>0</v>
      </c>
      <c r="F344" s="95">
        <f t="shared" si="26"/>
        <v>0</v>
      </c>
      <c r="G344" s="95">
        <f t="shared" si="26"/>
        <v>0</v>
      </c>
      <c r="H344" s="95">
        <f t="shared" si="26"/>
        <v>0</v>
      </c>
      <c r="I344" s="96">
        <v>0</v>
      </c>
      <c r="J344" s="96">
        <v>0</v>
      </c>
      <c r="K344" s="96">
        <v>0</v>
      </c>
    </row>
    <row r="345" spans="1:11" ht="47.25">
      <c r="A345" s="251"/>
      <c r="B345" s="255"/>
      <c r="C345" s="110" t="s">
        <v>80</v>
      </c>
      <c r="D345" s="95">
        <f t="shared" si="26"/>
        <v>0</v>
      </c>
      <c r="E345" s="95">
        <f t="shared" si="26"/>
        <v>0</v>
      </c>
      <c r="F345" s="95">
        <f t="shared" si="26"/>
        <v>0</v>
      </c>
      <c r="G345" s="95">
        <f t="shared" si="26"/>
        <v>0</v>
      </c>
      <c r="H345" s="95">
        <f t="shared" si="26"/>
        <v>0</v>
      </c>
      <c r="I345" s="96">
        <v>0</v>
      </c>
      <c r="J345" s="96">
        <v>0</v>
      </c>
      <c r="K345" s="96">
        <v>0</v>
      </c>
    </row>
    <row r="346" spans="1:11" ht="47.25">
      <c r="A346" s="252"/>
      <c r="B346" s="256"/>
      <c r="C346" s="110" t="s">
        <v>81</v>
      </c>
      <c r="D346" s="95">
        <f t="shared" si="26"/>
        <v>0</v>
      </c>
      <c r="E346" s="95">
        <f t="shared" si="26"/>
        <v>0</v>
      </c>
      <c r="F346" s="95">
        <f t="shared" si="26"/>
        <v>0</v>
      </c>
      <c r="G346" s="95">
        <f t="shared" si="26"/>
        <v>0</v>
      </c>
      <c r="H346" s="95">
        <f t="shared" si="26"/>
        <v>0</v>
      </c>
      <c r="I346" s="96">
        <v>0</v>
      </c>
      <c r="J346" s="96">
        <v>0</v>
      </c>
      <c r="K346" s="96">
        <v>0</v>
      </c>
    </row>
    <row r="347" spans="1:11" ht="15.75">
      <c r="A347" s="250" t="s">
        <v>285</v>
      </c>
      <c r="B347" s="254" t="s">
        <v>263</v>
      </c>
      <c r="C347" s="110" t="s">
        <v>9</v>
      </c>
      <c r="D347" s="95">
        <f>D348+D349+D350+D351</f>
        <v>0</v>
      </c>
      <c r="E347" s="95">
        <f>E348+E349+E350+E351</f>
        <v>0</v>
      </c>
      <c r="F347" s="95">
        <f>F348+F349+F350+F351</f>
        <v>0</v>
      </c>
      <c r="G347" s="95">
        <f>G348+G349+G350+G351</f>
        <v>0</v>
      </c>
      <c r="H347" s="95">
        <f>H348+H349+H350+H351</f>
        <v>0</v>
      </c>
      <c r="I347" s="96">
        <v>0</v>
      </c>
      <c r="J347" s="96">
        <v>0</v>
      </c>
      <c r="K347" s="96">
        <v>0</v>
      </c>
    </row>
    <row r="348" spans="1:11" ht="31.5">
      <c r="A348" s="251"/>
      <c r="B348" s="255"/>
      <c r="C348" s="110" t="s">
        <v>76</v>
      </c>
      <c r="D348" s="95">
        <v>0</v>
      </c>
      <c r="E348" s="95">
        <v>0</v>
      </c>
      <c r="F348" s="95">
        <v>0</v>
      </c>
      <c r="G348" s="95">
        <v>0</v>
      </c>
      <c r="H348" s="95">
        <v>0</v>
      </c>
      <c r="I348" s="96">
        <v>0</v>
      </c>
      <c r="J348" s="96">
        <v>0</v>
      </c>
      <c r="K348" s="96">
        <v>0</v>
      </c>
    </row>
    <row r="349" spans="1:11" ht="47.25">
      <c r="A349" s="251"/>
      <c r="B349" s="255"/>
      <c r="C349" s="110" t="s">
        <v>78</v>
      </c>
      <c r="D349" s="95">
        <v>0</v>
      </c>
      <c r="E349" s="95">
        <v>0</v>
      </c>
      <c r="F349" s="95">
        <v>0</v>
      </c>
      <c r="G349" s="95">
        <v>0</v>
      </c>
      <c r="H349" s="95">
        <v>0</v>
      </c>
      <c r="I349" s="96">
        <v>0</v>
      </c>
      <c r="J349" s="96">
        <v>0</v>
      </c>
      <c r="K349" s="96">
        <v>0</v>
      </c>
    </row>
    <row r="350" spans="1:11" ht="47.25">
      <c r="A350" s="251"/>
      <c r="B350" s="255"/>
      <c r="C350" s="110" t="s">
        <v>80</v>
      </c>
      <c r="D350" s="95">
        <v>0</v>
      </c>
      <c r="E350" s="95">
        <v>0</v>
      </c>
      <c r="F350" s="95">
        <v>0</v>
      </c>
      <c r="G350" s="95">
        <v>0</v>
      </c>
      <c r="H350" s="95">
        <v>0</v>
      </c>
      <c r="I350" s="96">
        <v>0</v>
      </c>
      <c r="J350" s="96">
        <v>0</v>
      </c>
      <c r="K350" s="96">
        <v>0</v>
      </c>
    </row>
    <row r="351" spans="1:11" ht="47.25">
      <c r="A351" s="252"/>
      <c r="B351" s="256"/>
      <c r="C351" s="110" t="s">
        <v>81</v>
      </c>
      <c r="D351" s="95">
        <v>0</v>
      </c>
      <c r="E351" s="95">
        <v>0</v>
      </c>
      <c r="F351" s="95">
        <v>0</v>
      </c>
      <c r="G351" s="95">
        <v>0</v>
      </c>
      <c r="H351" s="95">
        <v>0</v>
      </c>
      <c r="I351" s="96">
        <v>0</v>
      </c>
      <c r="J351" s="96">
        <v>0</v>
      </c>
      <c r="K351" s="96">
        <v>0</v>
      </c>
    </row>
    <row r="352" spans="1:11" ht="15.75">
      <c r="A352" s="250" t="s">
        <v>286</v>
      </c>
      <c r="B352" s="253" t="s">
        <v>216</v>
      </c>
      <c r="C352" s="110" t="s">
        <v>9</v>
      </c>
      <c r="D352" s="95">
        <f>D353+D354+D355+D356</f>
        <v>0</v>
      </c>
      <c r="E352" s="95">
        <f>E353+E354+E355+E356</f>
        <v>0</v>
      </c>
      <c r="F352" s="95">
        <f>F353+F354+F355+F356</f>
        <v>0</v>
      </c>
      <c r="G352" s="95">
        <f>G353+G354+G355+G356</f>
        <v>0</v>
      </c>
      <c r="H352" s="95">
        <f>H353+H354+H355+H356</f>
        <v>0</v>
      </c>
      <c r="I352" s="96">
        <v>0</v>
      </c>
      <c r="J352" s="96">
        <v>0</v>
      </c>
      <c r="K352" s="96">
        <v>0</v>
      </c>
    </row>
    <row r="353" spans="1:11" ht="31.5">
      <c r="A353" s="251"/>
      <c r="B353" s="253"/>
      <c r="C353" s="110" t="s">
        <v>76</v>
      </c>
      <c r="D353" s="95">
        <v>0</v>
      </c>
      <c r="E353" s="95">
        <v>0</v>
      </c>
      <c r="F353" s="95">
        <f>164-164</f>
        <v>0</v>
      </c>
      <c r="G353" s="95">
        <f>164-164</f>
        <v>0</v>
      </c>
      <c r="H353" s="95">
        <f>164-164</f>
        <v>0</v>
      </c>
      <c r="I353" s="96">
        <v>0</v>
      </c>
      <c r="J353" s="96">
        <v>0</v>
      </c>
      <c r="K353" s="96">
        <v>0</v>
      </c>
    </row>
    <row r="354" spans="1:11" ht="47.25">
      <c r="A354" s="251"/>
      <c r="B354" s="253"/>
      <c r="C354" s="110" t="s">
        <v>78</v>
      </c>
      <c r="D354" s="95">
        <v>0</v>
      </c>
      <c r="E354" s="95">
        <v>0</v>
      </c>
      <c r="F354" s="95">
        <v>0</v>
      </c>
      <c r="G354" s="95">
        <v>0</v>
      </c>
      <c r="H354" s="95">
        <v>0</v>
      </c>
      <c r="I354" s="96">
        <v>0</v>
      </c>
      <c r="J354" s="96">
        <v>0</v>
      </c>
      <c r="K354" s="96">
        <v>0</v>
      </c>
    </row>
    <row r="355" spans="1:11" ht="47.25">
      <c r="A355" s="251"/>
      <c r="B355" s="253"/>
      <c r="C355" s="110" t="s">
        <v>80</v>
      </c>
      <c r="D355" s="95">
        <v>0</v>
      </c>
      <c r="E355" s="95">
        <v>0</v>
      </c>
      <c r="F355" s="95">
        <v>0</v>
      </c>
      <c r="G355" s="95">
        <v>0</v>
      </c>
      <c r="H355" s="95">
        <v>0</v>
      </c>
      <c r="I355" s="96">
        <v>0</v>
      </c>
      <c r="J355" s="96">
        <v>0</v>
      </c>
      <c r="K355" s="96">
        <v>0</v>
      </c>
    </row>
    <row r="356" spans="1:11" ht="47.25">
      <c r="A356" s="252"/>
      <c r="B356" s="253"/>
      <c r="C356" s="110" t="s">
        <v>81</v>
      </c>
      <c r="D356" s="95">
        <v>0</v>
      </c>
      <c r="E356" s="95">
        <v>0</v>
      </c>
      <c r="F356" s="95">
        <v>0</v>
      </c>
      <c r="G356" s="95">
        <v>0</v>
      </c>
      <c r="H356" s="95">
        <v>0</v>
      </c>
      <c r="I356" s="96">
        <v>0</v>
      </c>
      <c r="J356" s="96">
        <v>0</v>
      </c>
      <c r="K356" s="96">
        <v>0</v>
      </c>
    </row>
    <row r="357" spans="1:11" ht="15.75">
      <c r="A357" s="250" t="s">
        <v>287</v>
      </c>
      <c r="B357" s="254" t="s">
        <v>215</v>
      </c>
      <c r="C357" s="110" t="s">
        <v>9</v>
      </c>
      <c r="D357" s="95">
        <f>D358+D359+D360+D361</f>
        <v>0</v>
      </c>
      <c r="E357" s="95">
        <f>E358+E359+E360+E361</f>
        <v>0</v>
      </c>
      <c r="F357" s="95">
        <f>F358+F359+F360+F361</f>
        <v>0</v>
      </c>
      <c r="G357" s="95">
        <f>G358+G359+G360+G361</f>
        <v>0</v>
      </c>
      <c r="H357" s="95">
        <f>H358+H359+H360+H361</f>
        <v>0</v>
      </c>
      <c r="I357" s="96">
        <v>0</v>
      </c>
      <c r="J357" s="96">
        <v>0</v>
      </c>
      <c r="K357" s="96">
        <v>0</v>
      </c>
    </row>
    <row r="358" spans="1:11" ht="31.5">
      <c r="A358" s="251"/>
      <c r="B358" s="255"/>
      <c r="C358" s="110" t="s">
        <v>76</v>
      </c>
      <c r="D358" s="95">
        <v>0</v>
      </c>
      <c r="E358" s="95">
        <v>0</v>
      </c>
      <c r="F358" s="95">
        <v>0</v>
      </c>
      <c r="G358" s="95">
        <v>0</v>
      </c>
      <c r="H358" s="95">
        <v>0</v>
      </c>
      <c r="I358" s="96">
        <v>0</v>
      </c>
      <c r="J358" s="96">
        <v>0</v>
      </c>
      <c r="K358" s="96">
        <v>0</v>
      </c>
    </row>
    <row r="359" spans="1:11" ht="47.25">
      <c r="A359" s="251"/>
      <c r="B359" s="255"/>
      <c r="C359" s="110" t="s">
        <v>78</v>
      </c>
      <c r="D359" s="95">
        <v>0</v>
      </c>
      <c r="E359" s="95">
        <v>0</v>
      </c>
      <c r="F359" s="95">
        <v>0</v>
      </c>
      <c r="G359" s="95">
        <v>0</v>
      </c>
      <c r="H359" s="95">
        <v>0</v>
      </c>
      <c r="I359" s="96">
        <v>0</v>
      </c>
      <c r="J359" s="96">
        <v>0</v>
      </c>
      <c r="K359" s="96">
        <v>0</v>
      </c>
    </row>
    <row r="360" spans="1:11" ht="47.25">
      <c r="A360" s="251"/>
      <c r="B360" s="255"/>
      <c r="C360" s="110" t="s">
        <v>80</v>
      </c>
      <c r="D360" s="95">
        <v>0</v>
      </c>
      <c r="E360" s="95">
        <v>0</v>
      </c>
      <c r="F360" s="95">
        <v>0</v>
      </c>
      <c r="G360" s="95">
        <v>0</v>
      </c>
      <c r="H360" s="95">
        <v>0</v>
      </c>
      <c r="I360" s="96">
        <v>0</v>
      </c>
      <c r="J360" s="96">
        <v>0</v>
      </c>
      <c r="K360" s="96">
        <v>0</v>
      </c>
    </row>
    <row r="361" spans="1:11" ht="47.25">
      <c r="A361" s="252"/>
      <c r="B361" s="256"/>
      <c r="C361" s="110" t="s">
        <v>81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6">
        <v>0</v>
      </c>
      <c r="J361" s="96">
        <v>0</v>
      </c>
      <c r="K361" s="96">
        <v>0</v>
      </c>
    </row>
    <row r="362" spans="1:11" ht="15.75">
      <c r="A362" s="250" t="s">
        <v>288</v>
      </c>
      <c r="B362" s="254" t="s">
        <v>289</v>
      </c>
      <c r="C362" s="110" t="s">
        <v>9</v>
      </c>
      <c r="D362" s="95">
        <f>D363+D364+D365+D366</f>
        <v>760</v>
      </c>
      <c r="E362" s="95">
        <f>E363+E364+E365+E366</f>
        <v>760</v>
      </c>
      <c r="F362" s="95">
        <f>F363+F364+F365+F366</f>
        <v>737.9</v>
      </c>
      <c r="G362" s="95">
        <f>G363+G364+G365+G366</f>
        <v>332.6</v>
      </c>
      <c r="H362" s="95">
        <f>H363+H364+H365+H366</f>
        <v>332.6</v>
      </c>
      <c r="I362" s="96">
        <f>H362/D362*100</f>
        <v>43.76315789473684</v>
      </c>
      <c r="J362" s="96">
        <f>G362/E362*100</f>
        <v>43.76315789473684</v>
      </c>
      <c r="K362" s="96">
        <f>G362/F362*100</f>
        <v>45.073858246374854</v>
      </c>
    </row>
    <row r="363" spans="1:11" ht="31.5">
      <c r="A363" s="251"/>
      <c r="B363" s="255"/>
      <c r="C363" s="110" t="s">
        <v>76</v>
      </c>
      <c r="D363" s="95">
        <f>D369+D374+D379+D384</f>
        <v>760</v>
      </c>
      <c r="E363" s="95">
        <f>E369+E374+E379+E384</f>
        <v>760</v>
      </c>
      <c r="F363" s="95">
        <f>F369+F374+F379+F384</f>
        <v>737.9</v>
      </c>
      <c r="G363" s="95">
        <f>G369+G374+G379+G384</f>
        <v>332.6</v>
      </c>
      <c r="H363" s="95">
        <f>H369+H374+H379+H384</f>
        <v>332.6</v>
      </c>
      <c r="I363" s="96">
        <f>H363/D363*100</f>
        <v>43.76315789473684</v>
      </c>
      <c r="J363" s="96">
        <f>G363/E363*100</f>
        <v>43.76315789473684</v>
      </c>
      <c r="K363" s="96">
        <f>G363/F363*100</f>
        <v>45.073858246374854</v>
      </c>
    </row>
    <row r="364" spans="1:11" ht="47.25">
      <c r="A364" s="251"/>
      <c r="B364" s="255"/>
      <c r="C364" s="110" t="s">
        <v>78</v>
      </c>
      <c r="D364" s="95">
        <f aca="true" t="shared" si="27" ref="D364:H366">D370+D375+D380+D385</f>
        <v>0</v>
      </c>
      <c r="E364" s="95">
        <f t="shared" si="27"/>
        <v>0</v>
      </c>
      <c r="F364" s="95">
        <f t="shared" si="27"/>
        <v>0</v>
      </c>
      <c r="G364" s="95">
        <f t="shared" si="27"/>
        <v>0</v>
      </c>
      <c r="H364" s="95">
        <f t="shared" si="27"/>
        <v>0</v>
      </c>
      <c r="I364" s="96">
        <v>0</v>
      </c>
      <c r="J364" s="96">
        <v>0</v>
      </c>
      <c r="K364" s="96">
        <v>0</v>
      </c>
    </row>
    <row r="365" spans="1:11" ht="47.25">
      <c r="A365" s="251"/>
      <c r="B365" s="255"/>
      <c r="C365" s="110" t="s">
        <v>80</v>
      </c>
      <c r="D365" s="95">
        <f t="shared" si="27"/>
        <v>0</v>
      </c>
      <c r="E365" s="95">
        <f t="shared" si="27"/>
        <v>0</v>
      </c>
      <c r="F365" s="95">
        <f t="shared" si="27"/>
        <v>0</v>
      </c>
      <c r="G365" s="95">
        <f t="shared" si="27"/>
        <v>0</v>
      </c>
      <c r="H365" s="95">
        <f t="shared" si="27"/>
        <v>0</v>
      </c>
      <c r="I365" s="96">
        <v>0</v>
      </c>
      <c r="J365" s="96">
        <v>0</v>
      </c>
      <c r="K365" s="96">
        <v>0</v>
      </c>
    </row>
    <row r="366" spans="1:11" ht="47.25">
      <c r="A366" s="251"/>
      <c r="B366" s="256"/>
      <c r="C366" s="110" t="s">
        <v>81</v>
      </c>
      <c r="D366" s="95">
        <f t="shared" si="27"/>
        <v>0</v>
      </c>
      <c r="E366" s="95">
        <f t="shared" si="27"/>
        <v>0</v>
      </c>
      <c r="F366" s="95">
        <f t="shared" si="27"/>
        <v>0</v>
      </c>
      <c r="G366" s="95">
        <f t="shared" si="27"/>
        <v>0</v>
      </c>
      <c r="H366" s="95">
        <f t="shared" si="27"/>
        <v>0</v>
      </c>
      <c r="I366" s="96">
        <v>0</v>
      </c>
      <c r="J366" s="96">
        <v>0</v>
      </c>
      <c r="K366" s="96">
        <v>0</v>
      </c>
    </row>
    <row r="367" spans="1:11" ht="15.75">
      <c r="A367" s="251"/>
      <c r="B367" s="262" t="s">
        <v>82</v>
      </c>
      <c r="C367" s="263"/>
      <c r="D367" s="263"/>
      <c r="E367" s="263"/>
      <c r="F367" s="264"/>
      <c r="G367" s="90"/>
      <c r="H367" s="90"/>
      <c r="I367" s="92"/>
      <c r="J367" s="92"/>
      <c r="K367" s="92"/>
    </row>
    <row r="368" spans="1:11" ht="15.75">
      <c r="A368" s="251"/>
      <c r="B368" s="254" t="s">
        <v>290</v>
      </c>
      <c r="C368" s="110" t="s">
        <v>9</v>
      </c>
      <c r="D368" s="95">
        <f>D369+D370+D371+D372</f>
        <v>320</v>
      </c>
      <c r="E368" s="95">
        <f>E369+E370+E371+E372</f>
        <v>320</v>
      </c>
      <c r="F368" s="95">
        <f>F369+F370+F371+F372</f>
        <v>320</v>
      </c>
      <c r="G368" s="95">
        <f>G369+G370+G371+G372</f>
        <v>290</v>
      </c>
      <c r="H368" s="95">
        <f>H369+H370+H371+H372</f>
        <v>290</v>
      </c>
      <c r="I368" s="96">
        <f>H368/D368*100</f>
        <v>90.625</v>
      </c>
      <c r="J368" s="96">
        <f>G368/E368*100</f>
        <v>90.625</v>
      </c>
      <c r="K368" s="96">
        <f>G368/F368*100</f>
        <v>90.625</v>
      </c>
    </row>
    <row r="369" spans="1:11" ht="31.5">
      <c r="A369" s="251"/>
      <c r="B369" s="255"/>
      <c r="C369" s="110" t="s">
        <v>76</v>
      </c>
      <c r="D369" s="95">
        <f>D395</f>
        <v>320</v>
      </c>
      <c r="E369" s="95">
        <f>E395</f>
        <v>320</v>
      </c>
      <c r="F369" s="95">
        <f>F395</f>
        <v>320</v>
      </c>
      <c r="G369" s="95">
        <f>G395</f>
        <v>290</v>
      </c>
      <c r="H369" s="95">
        <f>H395</f>
        <v>290</v>
      </c>
      <c r="I369" s="96">
        <f>H369/D369*100</f>
        <v>90.625</v>
      </c>
      <c r="J369" s="96">
        <f>G369/E369*100</f>
        <v>90.625</v>
      </c>
      <c r="K369" s="96">
        <f>G369/F369*100</f>
        <v>90.625</v>
      </c>
    </row>
    <row r="370" spans="1:11" ht="47.25">
      <c r="A370" s="251"/>
      <c r="B370" s="255"/>
      <c r="C370" s="110" t="s">
        <v>78</v>
      </c>
      <c r="D370" s="95">
        <f aca="true" t="shared" si="28" ref="D370:H372">D396</f>
        <v>0</v>
      </c>
      <c r="E370" s="95">
        <f t="shared" si="28"/>
        <v>0</v>
      </c>
      <c r="F370" s="95">
        <f t="shared" si="28"/>
        <v>0</v>
      </c>
      <c r="G370" s="95">
        <f t="shared" si="28"/>
        <v>0</v>
      </c>
      <c r="H370" s="95">
        <f t="shared" si="28"/>
        <v>0</v>
      </c>
      <c r="I370" s="96">
        <v>0</v>
      </c>
      <c r="J370" s="96">
        <v>0</v>
      </c>
      <c r="K370" s="96">
        <v>0</v>
      </c>
    </row>
    <row r="371" spans="1:11" ht="47.25">
      <c r="A371" s="251"/>
      <c r="B371" s="255"/>
      <c r="C371" s="110" t="s">
        <v>80</v>
      </c>
      <c r="D371" s="95">
        <f t="shared" si="28"/>
        <v>0</v>
      </c>
      <c r="E371" s="95">
        <f t="shared" si="28"/>
        <v>0</v>
      </c>
      <c r="F371" s="95">
        <f t="shared" si="28"/>
        <v>0</v>
      </c>
      <c r="G371" s="95">
        <f t="shared" si="28"/>
        <v>0</v>
      </c>
      <c r="H371" s="95">
        <f t="shared" si="28"/>
        <v>0</v>
      </c>
      <c r="I371" s="96">
        <v>0</v>
      </c>
      <c r="J371" s="96">
        <v>0</v>
      </c>
      <c r="K371" s="96">
        <v>0</v>
      </c>
    </row>
    <row r="372" spans="1:11" ht="47.25">
      <c r="A372" s="251"/>
      <c r="B372" s="256"/>
      <c r="C372" s="110" t="s">
        <v>81</v>
      </c>
      <c r="D372" s="95">
        <f t="shared" si="28"/>
        <v>0</v>
      </c>
      <c r="E372" s="95">
        <f t="shared" si="28"/>
        <v>0</v>
      </c>
      <c r="F372" s="95">
        <f t="shared" si="28"/>
        <v>0</v>
      </c>
      <c r="G372" s="95">
        <f t="shared" si="28"/>
        <v>0</v>
      </c>
      <c r="H372" s="95">
        <f t="shared" si="28"/>
        <v>0</v>
      </c>
      <c r="I372" s="96">
        <v>0</v>
      </c>
      <c r="J372" s="96">
        <v>0</v>
      </c>
      <c r="K372" s="96">
        <v>0</v>
      </c>
    </row>
    <row r="373" spans="1:11" ht="15.75">
      <c r="A373" s="251"/>
      <c r="B373" s="254" t="s">
        <v>215</v>
      </c>
      <c r="C373" s="110" t="s">
        <v>9</v>
      </c>
      <c r="D373" s="95">
        <f>D374+D375+D376+D377</f>
        <v>440</v>
      </c>
      <c r="E373" s="95">
        <f>E374+E375+E376+E377</f>
        <v>440</v>
      </c>
      <c r="F373" s="95">
        <f>F374+F375+F376+F377</f>
        <v>417.9</v>
      </c>
      <c r="G373" s="95">
        <f>G374+G375+G376+G377</f>
        <v>42.6</v>
      </c>
      <c r="H373" s="95">
        <f>H374+H375+H376+H377</f>
        <v>42.6</v>
      </c>
      <c r="I373" s="96">
        <f>H373/D373*100</f>
        <v>9.681818181818182</v>
      </c>
      <c r="J373" s="96">
        <f>G373/E373*100</f>
        <v>9.681818181818182</v>
      </c>
      <c r="K373" s="96">
        <f>G373/F373*100</f>
        <v>10.193826274228284</v>
      </c>
    </row>
    <row r="374" spans="1:11" ht="31.5">
      <c r="A374" s="251"/>
      <c r="B374" s="255"/>
      <c r="C374" s="110" t="s">
        <v>76</v>
      </c>
      <c r="D374" s="95">
        <f>D400+D491+D512</f>
        <v>440</v>
      </c>
      <c r="E374" s="95">
        <f aca="true" t="shared" si="29" ref="E374:H377">E400+E491+E512</f>
        <v>440</v>
      </c>
      <c r="F374" s="95">
        <f t="shared" si="29"/>
        <v>417.9</v>
      </c>
      <c r="G374" s="95">
        <f t="shared" si="29"/>
        <v>42.6</v>
      </c>
      <c r="H374" s="95">
        <f t="shared" si="29"/>
        <v>42.6</v>
      </c>
      <c r="I374" s="96">
        <f>H374/D374*100</f>
        <v>9.681818181818182</v>
      </c>
      <c r="J374" s="96">
        <f>G374/E374*100</f>
        <v>9.681818181818182</v>
      </c>
      <c r="K374" s="96">
        <f>G374/F374*100</f>
        <v>10.193826274228284</v>
      </c>
    </row>
    <row r="375" spans="1:11" ht="47.25">
      <c r="A375" s="251"/>
      <c r="B375" s="255"/>
      <c r="C375" s="110" t="s">
        <v>78</v>
      </c>
      <c r="D375" s="95">
        <f>D401+D492+D513</f>
        <v>0</v>
      </c>
      <c r="E375" s="95">
        <f t="shared" si="29"/>
        <v>0</v>
      </c>
      <c r="F375" s="95">
        <f t="shared" si="29"/>
        <v>0</v>
      </c>
      <c r="G375" s="95">
        <f t="shared" si="29"/>
        <v>0</v>
      </c>
      <c r="H375" s="95">
        <f t="shared" si="29"/>
        <v>0</v>
      </c>
      <c r="I375" s="96">
        <v>0</v>
      </c>
      <c r="J375" s="96">
        <v>0</v>
      </c>
      <c r="K375" s="96">
        <v>0</v>
      </c>
    </row>
    <row r="376" spans="1:11" ht="47.25">
      <c r="A376" s="251"/>
      <c r="B376" s="255"/>
      <c r="C376" s="110" t="s">
        <v>80</v>
      </c>
      <c r="D376" s="95">
        <f>D402+D493+D514</f>
        <v>0</v>
      </c>
      <c r="E376" s="95">
        <f t="shared" si="29"/>
        <v>0</v>
      </c>
      <c r="F376" s="95">
        <f>F402+F493+F514</f>
        <v>0</v>
      </c>
      <c r="G376" s="95">
        <f t="shared" si="29"/>
        <v>0</v>
      </c>
      <c r="H376" s="95">
        <f t="shared" si="29"/>
        <v>0</v>
      </c>
      <c r="I376" s="96">
        <v>0</v>
      </c>
      <c r="J376" s="96">
        <v>0</v>
      </c>
      <c r="K376" s="96">
        <v>0</v>
      </c>
    </row>
    <row r="377" spans="1:11" ht="47.25">
      <c r="A377" s="251"/>
      <c r="B377" s="256"/>
      <c r="C377" s="110" t="s">
        <v>81</v>
      </c>
      <c r="D377" s="95">
        <f>D403+D494+D515</f>
        <v>0</v>
      </c>
      <c r="E377" s="95">
        <f t="shared" si="29"/>
        <v>0</v>
      </c>
      <c r="F377" s="95">
        <f t="shared" si="29"/>
        <v>0</v>
      </c>
      <c r="G377" s="95">
        <f>G403+G494+G515</f>
        <v>0</v>
      </c>
      <c r="H377" s="95">
        <f t="shared" si="29"/>
        <v>0</v>
      </c>
      <c r="I377" s="96">
        <v>0</v>
      </c>
      <c r="J377" s="96">
        <v>0</v>
      </c>
      <c r="K377" s="96">
        <v>0</v>
      </c>
    </row>
    <row r="378" spans="1:11" ht="15.75">
      <c r="A378" s="251"/>
      <c r="B378" s="254" t="s">
        <v>216</v>
      </c>
      <c r="C378" s="110" t="s">
        <v>9</v>
      </c>
      <c r="D378" s="95">
        <f>D379+D380+D381+D382</f>
        <v>0</v>
      </c>
      <c r="E378" s="95">
        <f>E379+E380+E381+E382</f>
        <v>0</v>
      </c>
      <c r="F378" s="95">
        <f>F379+F380+F381+F382</f>
        <v>0</v>
      </c>
      <c r="G378" s="95">
        <f>G379+G380+G381+G382</f>
        <v>0</v>
      </c>
      <c r="H378" s="95">
        <f>H379+H380+H381+H382</f>
        <v>0</v>
      </c>
      <c r="I378" s="96">
        <v>0</v>
      </c>
      <c r="J378" s="96">
        <v>0</v>
      </c>
      <c r="K378" s="96">
        <v>0</v>
      </c>
    </row>
    <row r="379" spans="1:11" ht="31.5">
      <c r="A379" s="251"/>
      <c r="B379" s="255"/>
      <c r="C379" s="110" t="s">
        <v>76</v>
      </c>
      <c r="D379" s="95">
        <f>D405</f>
        <v>0</v>
      </c>
      <c r="E379" s="95">
        <f>E405</f>
        <v>0</v>
      </c>
      <c r="F379" s="95">
        <f>F405</f>
        <v>0</v>
      </c>
      <c r="G379" s="95">
        <f>G405</f>
        <v>0</v>
      </c>
      <c r="H379" s="95">
        <f>H405</f>
        <v>0</v>
      </c>
      <c r="I379" s="96">
        <v>0</v>
      </c>
      <c r="J379" s="96">
        <v>0</v>
      </c>
      <c r="K379" s="96">
        <v>0</v>
      </c>
    </row>
    <row r="380" spans="1:11" ht="47.25">
      <c r="A380" s="251"/>
      <c r="B380" s="255"/>
      <c r="C380" s="110" t="s">
        <v>78</v>
      </c>
      <c r="D380" s="95">
        <f aca="true" t="shared" si="30" ref="D380:H382">D406</f>
        <v>0</v>
      </c>
      <c r="E380" s="95">
        <f t="shared" si="30"/>
        <v>0</v>
      </c>
      <c r="F380" s="95">
        <f t="shared" si="30"/>
        <v>0</v>
      </c>
      <c r="G380" s="95">
        <f t="shared" si="30"/>
        <v>0</v>
      </c>
      <c r="H380" s="95">
        <f t="shared" si="30"/>
        <v>0</v>
      </c>
      <c r="I380" s="96">
        <v>0</v>
      </c>
      <c r="J380" s="96">
        <v>0</v>
      </c>
      <c r="K380" s="96">
        <v>0</v>
      </c>
    </row>
    <row r="381" spans="1:11" ht="47.25">
      <c r="A381" s="251"/>
      <c r="B381" s="255"/>
      <c r="C381" s="110" t="s">
        <v>80</v>
      </c>
      <c r="D381" s="95">
        <f t="shared" si="30"/>
        <v>0</v>
      </c>
      <c r="E381" s="95">
        <f t="shared" si="30"/>
        <v>0</v>
      </c>
      <c r="F381" s="95">
        <f t="shared" si="30"/>
        <v>0</v>
      </c>
      <c r="G381" s="95">
        <f t="shared" si="30"/>
        <v>0</v>
      </c>
      <c r="H381" s="95">
        <f t="shared" si="30"/>
        <v>0</v>
      </c>
      <c r="I381" s="96">
        <v>0</v>
      </c>
      <c r="J381" s="96">
        <v>0</v>
      </c>
      <c r="K381" s="96">
        <v>0</v>
      </c>
    </row>
    <row r="382" spans="1:11" ht="47.25">
      <c r="A382" s="251"/>
      <c r="B382" s="256"/>
      <c r="C382" s="110" t="s">
        <v>81</v>
      </c>
      <c r="D382" s="95">
        <f t="shared" si="30"/>
        <v>0</v>
      </c>
      <c r="E382" s="95">
        <f t="shared" si="30"/>
        <v>0</v>
      </c>
      <c r="F382" s="95">
        <f t="shared" si="30"/>
        <v>0</v>
      </c>
      <c r="G382" s="95">
        <f t="shared" si="30"/>
        <v>0</v>
      </c>
      <c r="H382" s="95">
        <f t="shared" si="30"/>
        <v>0</v>
      </c>
      <c r="I382" s="96">
        <v>0</v>
      </c>
      <c r="J382" s="96">
        <v>0</v>
      </c>
      <c r="K382" s="96">
        <v>0</v>
      </c>
    </row>
    <row r="383" spans="1:11" ht="15.75">
      <c r="A383" s="251"/>
      <c r="B383" s="250" t="s">
        <v>226</v>
      </c>
      <c r="C383" s="110" t="s">
        <v>9</v>
      </c>
      <c r="D383" s="95">
        <f>D384+D385+D386+D387</f>
        <v>0</v>
      </c>
      <c r="E383" s="95">
        <f>E384+E385+E386+E387</f>
        <v>0</v>
      </c>
      <c r="F383" s="95">
        <f>F384+F385+F386+F387</f>
        <v>0</v>
      </c>
      <c r="G383" s="95">
        <f>G384+G385+G386+G387</f>
        <v>0</v>
      </c>
      <c r="H383" s="95">
        <f>H384+H385+H386+H387</f>
        <v>0</v>
      </c>
      <c r="I383" s="96">
        <v>0</v>
      </c>
      <c r="J383" s="96">
        <v>0</v>
      </c>
      <c r="K383" s="96">
        <v>0</v>
      </c>
    </row>
    <row r="384" spans="1:11" ht="31.5">
      <c r="A384" s="251"/>
      <c r="B384" s="251"/>
      <c r="C384" s="110" t="s">
        <v>76</v>
      </c>
      <c r="D384" s="95">
        <v>0</v>
      </c>
      <c r="E384" s="95">
        <v>0</v>
      </c>
      <c r="F384" s="95">
        <v>0</v>
      </c>
      <c r="G384" s="95">
        <v>0</v>
      </c>
      <c r="H384" s="95">
        <v>0</v>
      </c>
      <c r="I384" s="96">
        <v>0</v>
      </c>
      <c r="J384" s="96">
        <v>0</v>
      </c>
      <c r="K384" s="96">
        <v>0</v>
      </c>
    </row>
    <row r="385" spans="1:11" ht="47.25">
      <c r="A385" s="251"/>
      <c r="B385" s="251"/>
      <c r="C385" s="110" t="s">
        <v>78</v>
      </c>
      <c r="D385" s="95">
        <f aca="true" t="shared" si="31" ref="D385:H387">D416</f>
        <v>0</v>
      </c>
      <c r="E385" s="95">
        <f t="shared" si="31"/>
        <v>0</v>
      </c>
      <c r="F385" s="95">
        <f t="shared" si="31"/>
        <v>0</v>
      </c>
      <c r="G385" s="95">
        <f t="shared" si="31"/>
        <v>0</v>
      </c>
      <c r="H385" s="95">
        <f t="shared" si="31"/>
        <v>0</v>
      </c>
      <c r="I385" s="96">
        <v>0</v>
      </c>
      <c r="J385" s="96">
        <v>0</v>
      </c>
      <c r="K385" s="96">
        <v>0</v>
      </c>
    </row>
    <row r="386" spans="1:11" ht="47.25">
      <c r="A386" s="251"/>
      <c r="B386" s="251"/>
      <c r="C386" s="110" t="s">
        <v>80</v>
      </c>
      <c r="D386" s="95">
        <f t="shared" si="31"/>
        <v>0</v>
      </c>
      <c r="E386" s="95">
        <f t="shared" si="31"/>
        <v>0</v>
      </c>
      <c r="F386" s="95">
        <f t="shared" si="31"/>
        <v>0</v>
      </c>
      <c r="G386" s="95">
        <f t="shared" si="31"/>
        <v>0</v>
      </c>
      <c r="H386" s="95">
        <f t="shared" si="31"/>
        <v>0</v>
      </c>
      <c r="I386" s="96">
        <v>0</v>
      </c>
      <c r="J386" s="96">
        <v>0</v>
      </c>
      <c r="K386" s="96">
        <v>0</v>
      </c>
    </row>
    <row r="387" spans="1:11" ht="47.25">
      <c r="A387" s="252"/>
      <c r="B387" s="252"/>
      <c r="C387" s="110" t="s">
        <v>81</v>
      </c>
      <c r="D387" s="95">
        <f t="shared" si="31"/>
        <v>0</v>
      </c>
      <c r="E387" s="95">
        <f t="shared" si="31"/>
        <v>0</v>
      </c>
      <c r="F387" s="95">
        <f t="shared" si="31"/>
        <v>0</v>
      </c>
      <c r="G387" s="95">
        <f t="shared" si="31"/>
        <v>0</v>
      </c>
      <c r="H387" s="95">
        <f t="shared" si="31"/>
        <v>0</v>
      </c>
      <c r="I387" s="96">
        <v>0</v>
      </c>
      <c r="J387" s="96">
        <v>0</v>
      </c>
      <c r="K387" s="96">
        <v>0</v>
      </c>
    </row>
    <row r="388" spans="1:11" ht="15.75">
      <c r="A388" s="250" t="s">
        <v>291</v>
      </c>
      <c r="B388" s="260" t="s">
        <v>292</v>
      </c>
      <c r="C388" s="110" t="s">
        <v>9</v>
      </c>
      <c r="D388" s="95">
        <f>D389+D390+D391+D392</f>
        <v>735</v>
      </c>
      <c r="E388" s="95">
        <f>E389+E390+E391+E392</f>
        <v>735</v>
      </c>
      <c r="F388" s="95">
        <f>F389+F390+F391+F392</f>
        <v>715.4</v>
      </c>
      <c r="G388" s="95">
        <f>G389+G390+G391+G392</f>
        <v>332.6</v>
      </c>
      <c r="H388" s="95">
        <f>H389+H390+H391+H392</f>
        <v>332.6</v>
      </c>
      <c r="I388" s="96">
        <f>H388/D388*100</f>
        <v>45.25170068027211</v>
      </c>
      <c r="J388" s="96">
        <f>G388/E388*100</f>
        <v>45.25170068027211</v>
      </c>
      <c r="K388" s="96">
        <f>G388/F388*100</f>
        <v>46.491473301649435</v>
      </c>
    </row>
    <row r="389" spans="1:11" ht="31.5">
      <c r="A389" s="251"/>
      <c r="B389" s="260"/>
      <c r="C389" s="110" t="s">
        <v>76</v>
      </c>
      <c r="D389" s="95">
        <f>D395+D400+D405+D410</f>
        <v>735</v>
      </c>
      <c r="E389" s="95">
        <f>E395+E400+E405+E410</f>
        <v>735</v>
      </c>
      <c r="F389" s="95">
        <f>F395+F400+F405+F410</f>
        <v>715.4</v>
      </c>
      <c r="G389" s="95">
        <f>G395+G400+G405+G410</f>
        <v>332.6</v>
      </c>
      <c r="H389" s="95">
        <f>H395+H400+H405+H410</f>
        <v>332.6</v>
      </c>
      <c r="I389" s="96">
        <f>H389/D389*100</f>
        <v>45.25170068027211</v>
      </c>
      <c r="J389" s="96">
        <f>G389/E389*100</f>
        <v>45.25170068027211</v>
      </c>
      <c r="K389" s="96">
        <f>G389/F389*100</f>
        <v>46.491473301649435</v>
      </c>
    </row>
    <row r="390" spans="1:11" ht="47.25">
      <c r="A390" s="251"/>
      <c r="B390" s="260"/>
      <c r="C390" s="110" t="s">
        <v>78</v>
      </c>
      <c r="D390" s="95">
        <f aca="true" t="shared" si="32" ref="D390:H392">D396+D401+D406+D411</f>
        <v>0</v>
      </c>
      <c r="E390" s="95">
        <f t="shared" si="32"/>
        <v>0</v>
      </c>
      <c r="F390" s="95">
        <f t="shared" si="32"/>
        <v>0</v>
      </c>
      <c r="G390" s="95">
        <f t="shared" si="32"/>
        <v>0</v>
      </c>
      <c r="H390" s="95">
        <f t="shared" si="32"/>
        <v>0</v>
      </c>
      <c r="I390" s="96">
        <v>0</v>
      </c>
      <c r="J390" s="96">
        <v>0</v>
      </c>
      <c r="K390" s="96">
        <v>0</v>
      </c>
    </row>
    <row r="391" spans="1:11" ht="47.25">
      <c r="A391" s="251"/>
      <c r="B391" s="260"/>
      <c r="C391" s="110" t="s">
        <v>80</v>
      </c>
      <c r="D391" s="95">
        <f t="shared" si="32"/>
        <v>0</v>
      </c>
      <c r="E391" s="95">
        <f t="shared" si="32"/>
        <v>0</v>
      </c>
      <c r="F391" s="95">
        <f t="shared" si="32"/>
        <v>0</v>
      </c>
      <c r="G391" s="95">
        <f t="shared" si="32"/>
        <v>0</v>
      </c>
      <c r="H391" s="95">
        <f t="shared" si="32"/>
        <v>0</v>
      </c>
      <c r="I391" s="96">
        <v>0</v>
      </c>
      <c r="J391" s="96">
        <v>0</v>
      </c>
      <c r="K391" s="96">
        <v>0</v>
      </c>
    </row>
    <row r="392" spans="1:11" ht="47.25">
      <c r="A392" s="251"/>
      <c r="B392" s="260"/>
      <c r="C392" s="110" t="s">
        <v>81</v>
      </c>
      <c r="D392" s="95">
        <f t="shared" si="32"/>
        <v>0</v>
      </c>
      <c r="E392" s="95">
        <f t="shared" si="32"/>
        <v>0</v>
      </c>
      <c r="F392" s="95">
        <f t="shared" si="32"/>
        <v>0</v>
      </c>
      <c r="G392" s="95">
        <f t="shared" si="32"/>
        <v>0</v>
      </c>
      <c r="H392" s="95">
        <f t="shared" si="32"/>
        <v>0</v>
      </c>
      <c r="I392" s="96">
        <v>0</v>
      </c>
      <c r="J392" s="96">
        <v>0</v>
      </c>
      <c r="K392" s="96">
        <v>0</v>
      </c>
    </row>
    <row r="393" spans="1:11" ht="15.75">
      <c r="A393" s="251"/>
      <c r="B393" s="246" t="s">
        <v>82</v>
      </c>
      <c r="C393" s="246"/>
      <c r="D393" s="246"/>
      <c r="E393" s="246"/>
      <c r="F393" s="246"/>
      <c r="G393" s="90"/>
      <c r="H393" s="90"/>
      <c r="I393" s="92"/>
      <c r="J393" s="92"/>
      <c r="K393" s="92"/>
    </row>
    <row r="394" spans="1:11" ht="15.75">
      <c r="A394" s="251"/>
      <c r="B394" s="260" t="s">
        <v>293</v>
      </c>
      <c r="C394" s="110" t="s">
        <v>9</v>
      </c>
      <c r="D394" s="95">
        <f>D395+D396+D397+D398</f>
        <v>320</v>
      </c>
      <c r="E394" s="95">
        <f>E395+E396+E397+E398</f>
        <v>320</v>
      </c>
      <c r="F394" s="95">
        <f>F395+F396+F397+F398</f>
        <v>320</v>
      </c>
      <c r="G394" s="95">
        <f>G395+G396+G397+G398</f>
        <v>290</v>
      </c>
      <c r="H394" s="95">
        <f>H395+H396+H397+H398</f>
        <v>290</v>
      </c>
      <c r="I394" s="96">
        <f>H394/D394*100</f>
        <v>90.625</v>
      </c>
      <c r="J394" s="96">
        <f>G394/E394*100</f>
        <v>90.625</v>
      </c>
      <c r="K394" s="96">
        <f>G394/F394*100</f>
        <v>90.625</v>
      </c>
    </row>
    <row r="395" spans="1:11" ht="31.5">
      <c r="A395" s="251"/>
      <c r="B395" s="260"/>
      <c r="C395" s="110" t="s">
        <v>76</v>
      </c>
      <c r="D395" s="95">
        <f>D420+D425+D430+D435</f>
        <v>320</v>
      </c>
      <c r="E395" s="95">
        <f>E420+E425+E430+E435</f>
        <v>320</v>
      </c>
      <c r="F395" s="95">
        <f>F420+F425+F430+F435</f>
        <v>320</v>
      </c>
      <c r="G395" s="95">
        <f>G420+G425+G430+G435</f>
        <v>290</v>
      </c>
      <c r="H395" s="95">
        <f>H420+H425+H430+H435</f>
        <v>290</v>
      </c>
      <c r="I395" s="96">
        <f>H395/D395*100</f>
        <v>90.625</v>
      </c>
      <c r="J395" s="96">
        <f>G395/E395*100</f>
        <v>90.625</v>
      </c>
      <c r="K395" s="96">
        <f>G395/F395*100</f>
        <v>90.625</v>
      </c>
    </row>
    <row r="396" spans="1:11" ht="47.25">
      <c r="A396" s="251"/>
      <c r="B396" s="260"/>
      <c r="C396" s="110" t="s">
        <v>78</v>
      </c>
      <c r="D396" s="95">
        <f aca="true" t="shared" si="33" ref="D396:H398">D421+D426+D431+D436</f>
        <v>0</v>
      </c>
      <c r="E396" s="95">
        <f t="shared" si="33"/>
        <v>0</v>
      </c>
      <c r="F396" s="95">
        <f t="shared" si="33"/>
        <v>0</v>
      </c>
      <c r="G396" s="95">
        <f t="shared" si="33"/>
        <v>0</v>
      </c>
      <c r="H396" s="95">
        <f t="shared" si="33"/>
        <v>0</v>
      </c>
      <c r="I396" s="96">
        <v>0</v>
      </c>
      <c r="J396" s="96">
        <v>0</v>
      </c>
      <c r="K396" s="96">
        <v>0</v>
      </c>
    </row>
    <row r="397" spans="1:11" ht="47.25">
      <c r="A397" s="251"/>
      <c r="B397" s="260"/>
      <c r="C397" s="110" t="s">
        <v>80</v>
      </c>
      <c r="D397" s="95">
        <f t="shared" si="33"/>
        <v>0</v>
      </c>
      <c r="E397" s="95">
        <f t="shared" si="33"/>
        <v>0</v>
      </c>
      <c r="F397" s="95">
        <f t="shared" si="33"/>
        <v>0</v>
      </c>
      <c r="G397" s="95">
        <f t="shared" si="33"/>
        <v>0</v>
      </c>
      <c r="H397" s="95">
        <f t="shared" si="33"/>
        <v>0</v>
      </c>
      <c r="I397" s="96">
        <v>0</v>
      </c>
      <c r="J397" s="96">
        <v>0</v>
      </c>
      <c r="K397" s="96">
        <v>0</v>
      </c>
    </row>
    <row r="398" spans="1:11" ht="47.25">
      <c r="A398" s="251"/>
      <c r="B398" s="260"/>
      <c r="C398" s="110" t="s">
        <v>81</v>
      </c>
      <c r="D398" s="95">
        <f t="shared" si="33"/>
        <v>0</v>
      </c>
      <c r="E398" s="95">
        <f t="shared" si="33"/>
        <v>0</v>
      </c>
      <c r="F398" s="95">
        <f t="shared" si="33"/>
        <v>0</v>
      </c>
      <c r="G398" s="95">
        <f t="shared" si="33"/>
        <v>0</v>
      </c>
      <c r="H398" s="95">
        <f t="shared" si="33"/>
        <v>0</v>
      </c>
      <c r="I398" s="96">
        <v>0</v>
      </c>
      <c r="J398" s="96">
        <v>0</v>
      </c>
      <c r="K398" s="96">
        <v>0</v>
      </c>
    </row>
    <row r="399" spans="1:11" ht="15.75">
      <c r="A399" s="251"/>
      <c r="B399" s="253" t="s">
        <v>215</v>
      </c>
      <c r="C399" s="110" t="s">
        <v>9</v>
      </c>
      <c r="D399" s="95">
        <f>D400+D401+D402+D403</f>
        <v>415</v>
      </c>
      <c r="E399" s="95">
        <f>E400+E401+E402+E403</f>
        <v>415</v>
      </c>
      <c r="F399" s="95">
        <f>F400+F401+F402+F403</f>
        <v>395.4</v>
      </c>
      <c r="G399" s="95">
        <f>G400+G401+G402+G403</f>
        <v>42.6</v>
      </c>
      <c r="H399" s="95">
        <f>H400+H401+H402+H403</f>
        <v>42.6</v>
      </c>
      <c r="I399" s="96">
        <f>H399/D399*100</f>
        <v>10.265060240963855</v>
      </c>
      <c r="J399" s="96">
        <f>G399/E399*100</f>
        <v>10.265060240963855</v>
      </c>
      <c r="K399" s="96">
        <f>G399/F399*100</f>
        <v>10.773899848254933</v>
      </c>
    </row>
    <row r="400" spans="1:11" ht="31.5">
      <c r="A400" s="251"/>
      <c r="B400" s="253"/>
      <c r="C400" s="110" t="s">
        <v>76</v>
      </c>
      <c r="D400" s="95">
        <f>D415+D440+D445+D450+D465+D470</f>
        <v>415</v>
      </c>
      <c r="E400" s="95">
        <f>E415+E440+E445+E450+E465+E470</f>
        <v>415</v>
      </c>
      <c r="F400" s="95">
        <f>F415+F440+F445+F450+F465+F470</f>
        <v>395.4</v>
      </c>
      <c r="G400" s="95">
        <f>G415+G440+G445+G450+G465+G470</f>
        <v>42.6</v>
      </c>
      <c r="H400" s="95">
        <f>H415+H440+H445+H450+H465+H470</f>
        <v>42.6</v>
      </c>
      <c r="I400" s="96">
        <f>H400/D400*100</f>
        <v>10.265060240963855</v>
      </c>
      <c r="J400" s="96">
        <f>G400/E400*100</f>
        <v>10.265060240963855</v>
      </c>
      <c r="K400" s="96">
        <f>G400/F400*100</f>
        <v>10.773899848254933</v>
      </c>
    </row>
    <row r="401" spans="1:11" ht="47.25">
      <c r="A401" s="251"/>
      <c r="B401" s="253"/>
      <c r="C401" s="110" t="s">
        <v>78</v>
      </c>
      <c r="D401" s="95">
        <f aca="true" t="shared" si="34" ref="D401:H403">D416+D441+D446+D451+D466+D471</f>
        <v>0</v>
      </c>
      <c r="E401" s="95">
        <f t="shared" si="34"/>
        <v>0</v>
      </c>
      <c r="F401" s="95">
        <f t="shared" si="34"/>
        <v>0</v>
      </c>
      <c r="G401" s="95">
        <f t="shared" si="34"/>
        <v>0</v>
      </c>
      <c r="H401" s="95">
        <f t="shared" si="34"/>
        <v>0</v>
      </c>
      <c r="I401" s="96">
        <v>0</v>
      </c>
      <c r="J401" s="96">
        <v>0</v>
      </c>
      <c r="K401" s="96">
        <v>0</v>
      </c>
    </row>
    <row r="402" spans="1:11" ht="47.25">
      <c r="A402" s="251"/>
      <c r="B402" s="253"/>
      <c r="C402" s="110" t="s">
        <v>80</v>
      </c>
      <c r="D402" s="95">
        <f t="shared" si="34"/>
        <v>0</v>
      </c>
      <c r="E402" s="95">
        <f t="shared" si="34"/>
        <v>0</v>
      </c>
      <c r="F402" s="95">
        <f t="shared" si="34"/>
        <v>0</v>
      </c>
      <c r="G402" s="95">
        <f t="shared" si="34"/>
        <v>0</v>
      </c>
      <c r="H402" s="95">
        <f t="shared" si="34"/>
        <v>0</v>
      </c>
      <c r="I402" s="96">
        <v>0</v>
      </c>
      <c r="J402" s="96">
        <v>0</v>
      </c>
      <c r="K402" s="96">
        <v>0</v>
      </c>
    </row>
    <row r="403" spans="1:11" ht="47.25">
      <c r="A403" s="251"/>
      <c r="B403" s="253"/>
      <c r="C403" s="110" t="s">
        <v>81</v>
      </c>
      <c r="D403" s="95">
        <f t="shared" si="34"/>
        <v>0</v>
      </c>
      <c r="E403" s="95">
        <f t="shared" si="34"/>
        <v>0</v>
      </c>
      <c r="F403" s="95">
        <f t="shared" si="34"/>
        <v>0</v>
      </c>
      <c r="G403" s="95">
        <f t="shared" si="34"/>
        <v>0</v>
      </c>
      <c r="H403" s="95">
        <f t="shared" si="34"/>
        <v>0</v>
      </c>
      <c r="I403" s="96">
        <v>0</v>
      </c>
      <c r="J403" s="96">
        <v>0</v>
      </c>
      <c r="K403" s="96">
        <v>0</v>
      </c>
    </row>
    <row r="404" spans="1:11" ht="15.75">
      <c r="A404" s="251"/>
      <c r="B404" s="246" t="s">
        <v>216</v>
      </c>
      <c r="C404" s="110" t="s">
        <v>9</v>
      </c>
      <c r="D404" s="95">
        <f>D405+D406+D407+D408</f>
        <v>0</v>
      </c>
      <c r="E404" s="95">
        <f>E405+E406+E407+E408</f>
        <v>0</v>
      </c>
      <c r="F404" s="95">
        <f>F405+F406+F407+F408</f>
        <v>0</v>
      </c>
      <c r="G404" s="95">
        <f>G405+G406+G407+G408</f>
        <v>0</v>
      </c>
      <c r="H404" s="95">
        <f>H405+H406+H407+H408</f>
        <v>0</v>
      </c>
      <c r="I404" s="96">
        <v>0</v>
      </c>
      <c r="J404" s="96">
        <v>0</v>
      </c>
      <c r="K404" s="96">
        <v>0</v>
      </c>
    </row>
    <row r="405" spans="1:11" ht="31.5">
      <c r="A405" s="251"/>
      <c r="B405" s="246"/>
      <c r="C405" s="110" t="s">
        <v>76</v>
      </c>
      <c r="D405" s="95">
        <f>D455+D460</f>
        <v>0</v>
      </c>
      <c r="E405" s="95">
        <f>E455+E460</f>
        <v>0</v>
      </c>
      <c r="F405" s="95">
        <f>F455+F460</f>
        <v>0</v>
      </c>
      <c r="G405" s="95">
        <f>G455+G460</f>
        <v>0</v>
      </c>
      <c r="H405" s="95">
        <f>H455+H460</f>
        <v>0</v>
      </c>
      <c r="I405" s="96">
        <v>0</v>
      </c>
      <c r="J405" s="96">
        <v>0</v>
      </c>
      <c r="K405" s="96">
        <v>0</v>
      </c>
    </row>
    <row r="406" spans="1:11" ht="31.5">
      <c r="A406" s="251"/>
      <c r="B406" s="246"/>
      <c r="C406" s="110" t="s">
        <v>213</v>
      </c>
      <c r="D406" s="95">
        <f aca="true" t="shared" si="35" ref="D406:H408">D456+D461</f>
        <v>0</v>
      </c>
      <c r="E406" s="95">
        <f t="shared" si="35"/>
        <v>0</v>
      </c>
      <c r="F406" s="95">
        <f t="shared" si="35"/>
        <v>0</v>
      </c>
      <c r="G406" s="95">
        <f t="shared" si="35"/>
        <v>0</v>
      </c>
      <c r="H406" s="95">
        <f t="shared" si="35"/>
        <v>0</v>
      </c>
      <c r="I406" s="96">
        <v>0</v>
      </c>
      <c r="J406" s="96">
        <v>0</v>
      </c>
      <c r="K406" s="96">
        <v>0</v>
      </c>
    </row>
    <row r="407" spans="1:11" ht="31.5">
      <c r="A407" s="251"/>
      <c r="B407" s="246"/>
      <c r="C407" s="110" t="s">
        <v>294</v>
      </c>
      <c r="D407" s="95">
        <f t="shared" si="35"/>
        <v>0</v>
      </c>
      <c r="E407" s="95">
        <f t="shared" si="35"/>
        <v>0</v>
      </c>
      <c r="F407" s="95">
        <f t="shared" si="35"/>
        <v>0</v>
      </c>
      <c r="G407" s="95">
        <f t="shared" si="35"/>
        <v>0</v>
      </c>
      <c r="H407" s="95">
        <f t="shared" si="35"/>
        <v>0</v>
      </c>
      <c r="I407" s="96">
        <v>0</v>
      </c>
      <c r="J407" s="96">
        <v>0</v>
      </c>
      <c r="K407" s="96">
        <v>0</v>
      </c>
    </row>
    <row r="408" spans="1:11" ht="47.25">
      <c r="A408" s="251"/>
      <c r="B408" s="246"/>
      <c r="C408" s="110" t="s">
        <v>81</v>
      </c>
      <c r="D408" s="95">
        <f t="shared" si="35"/>
        <v>0</v>
      </c>
      <c r="E408" s="95">
        <f t="shared" si="35"/>
        <v>0</v>
      </c>
      <c r="F408" s="95">
        <f t="shared" si="35"/>
        <v>0</v>
      </c>
      <c r="G408" s="95">
        <f t="shared" si="35"/>
        <v>0</v>
      </c>
      <c r="H408" s="95">
        <f t="shared" si="35"/>
        <v>0</v>
      </c>
      <c r="I408" s="96">
        <v>0</v>
      </c>
      <c r="J408" s="96">
        <v>0</v>
      </c>
      <c r="K408" s="96">
        <v>0</v>
      </c>
    </row>
    <row r="409" spans="1:11" ht="15.75">
      <c r="A409" s="251"/>
      <c r="B409" s="250" t="s">
        <v>282</v>
      </c>
      <c r="C409" s="110" t="s">
        <v>9</v>
      </c>
      <c r="D409" s="95">
        <f>D410+D411+D412+D413</f>
        <v>0</v>
      </c>
      <c r="E409" s="95">
        <f>E410+E411+E412+E413</f>
        <v>0</v>
      </c>
      <c r="F409" s="95">
        <f>F410+F411+F412+F413</f>
        <v>0</v>
      </c>
      <c r="G409" s="95">
        <f>G410+G411+G412+G413</f>
        <v>0</v>
      </c>
      <c r="H409" s="95">
        <f>H410+H411+H412+H413</f>
        <v>0</v>
      </c>
      <c r="I409" s="96">
        <v>0</v>
      </c>
      <c r="J409" s="96">
        <v>0</v>
      </c>
      <c r="K409" s="96">
        <v>0</v>
      </c>
    </row>
    <row r="410" spans="1:11" ht="31.5">
      <c r="A410" s="251"/>
      <c r="B410" s="251"/>
      <c r="C410" s="110" t="s">
        <v>76</v>
      </c>
      <c r="D410" s="95">
        <f>D475+D480</f>
        <v>0</v>
      </c>
      <c r="E410" s="95">
        <f>E475+E480</f>
        <v>0</v>
      </c>
      <c r="F410" s="95">
        <f>F475+F480</f>
        <v>0</v>
      </c>
      <c r="G410" s="95">
        <f>G475+G480</f>
        <v>0</v>
      </c>
      <c r="H410" s="95">
        <f>H475+H480</f>
        <v>0</v>
      </c>
      <c r="I410" s="96">
        <v>0</v>
      </c>
      <c r="J410" s="96">
        <v>0</v>
      </c>
      <c r="K410" s="96">
        <v>0</v>
      </c>
    </row>
    <row r="411" spans="1:11" ht="31.5">
      <c r="A411" s="251"/>
      <c r="B411" s="251"/>
      <c r="C411" s="110" t="s">
        <v>213</v>
      </c>
      <c r="D411" s="95">
        <f aca="true" t="shared" si="36" ref="D411:H413">D476+D481</f>
        <v>0</v>
      </c>
      <c r="E411" s="95">
        <f t="shared" si="36"/>
        <v>0</v>
      </c>
      <c r="F411" s="95">
        <f t="shared" si="36"/>
        <v>0</v>
      </c>
      <c r="G411" s="95">
        <f t="shared" si="36"/>
        <v>0</v>
      </c>
      <c r="H411" s="95">
        <f t="shared" si="36"/>
        <v>0</v>
      </c>
      <c r="I411" s="96">
        <v>0</v>
      </c>
      <c r="J411" s="96">
        <v>0</v>
      </c>
      <c r="K411" s="96">
        <v>0</v>
      </c>
    </row>
    <row r="412" spans="1:11" ht="31.5">
      <c r="A412" s="251"/>
      <c r="B412" s="251"/>
      <c r="C412" s="110" t="s">
        <v>294</v>
      </c>
      <c r="D412" s="95">
        <f t="shared" si="36"/>
        <v>0</v>
      </c>
      <c r="E412" s="95">
        <f t="shared" si="36"/>
        <v>0</v>
      </c>
      <c r="F412" s="95">
        <f t="shared" si="36"/>
        <v>0</v>
      </c>
      <c r="G412" s="95">
        <f t="shared" si="36"/>
        <v>0</v>
      </c>
      <c r="H412" s="95">
        <f t="shared" si="36"/>
        <v>0</v>
      </c>
      <c r="I412" s="96">
        <v>0</v>
      </c>
      <c r="J412" s="96">
        <v>0</v>
      </c>
      <c r="K412" s="96">
        <v>0</v>
      </c>
    </row>
    <row r="413" spans="1:11" ht="47.25">
      <c r="A413" s="252"/>
      <c r="B413" s="252"/>
      <c r="C413" s="110" t="s">
        <v>81</v>
      </c>
      <c r="D413" s="95">
        <f t="shared" si="36"/>
        <v>0</v>
      </c>
      <c r="E413" s="95">
        <f t="shared" si="36"/>
        <v>0</v>
      </c>
      <c r="F413" s="95">
        <f t="shared" si="36"/>
        <v>0</v>
      </c>
      <c r="G413" s="95">
        <f t="shared" si="36"/>
        <v>0</v>
      </c>
      <c r="H413" s="95">
        <f t="shared" si="36"/>
        <v>0</v>
      </c>
      <c r="I413" s="96">
        <v>0</v>
      </c>
      <c r="J413" s="96">
        <v>0</v>
      </c>
      <c r="K413" s="96">
        <v>0</v>
      </c>
    </row>
    <row r="414" spans="1:11" ht="15.75">
      <c r="A414" s="250" t="s">
        <v>295</v>
      </c>
      <c r="B414" s="253" t="s">
        <v>215</v>
      </c>
      <c r="C414" s="110" t="s">
        <v>9</v>
      </c>
      <c r="D414" s="95">
        <f>D415+D416+D417+D418</f>
        <v>10</v>
      </c>
      <c r="E414" s="95">
        <f>E415+E416+E417+E418</f>
        <v>10</v>
      </c>
      <c r="F414" s="95">
        <f>F415+F416+F417+F418</f>
        <v>10</v>
      </c>
      <c r="G414" s="95">
        <f>G415+G416+G417+G418</f>
        <v>0</v>
      </c>
      <c r="H414" s="95">
        <f>H415+H416+H417+H418</f>
        <v>0</v>
      </c>
      <c r="I414" s="96">
        <f>H414/D414*100</f>
        <v>0</v>
      </c>
      <c r="J414" s="96">
        <f>G414/E414*100</f>
        <v>0</v>
      </c>
      <c r="K414" s="96">
        <f>G414/F414*100</f>
        <v>0</v>
      </c>
    </row>
    <row r="415" spans="1:11" ht="31.5">
      <c r="A415" s="251"/>
      <c r="B415" s="253"/>
      <c r="C415" s="110" t="s">
        <v>76</v>
      </c>
      <c r="D415" s="95">
        <v>10</v>
      </c>
      <c r="E415" s="95">
        <v>10</v>
      </c>
      <c r="F415" s="95">
        <v>10</v>
      </c>
      <c r="G415" s="95">
        <v>0</v>
      </c>
      <c r="H415" s="95">
        <v>0</v>
      </c>
      <c r="I415" s="96">
        <f>H415/D415*100</f>
        <v>0</v>
      </c>
      <c r="J415" s="96">
        <f>G415/E415*100</f>
        <v>0</v>
      </c>
      <c r="K415" s="96">
        <f>G415/F415*100</f>
        <v>0</v>
      </c>
    </row>
    <row r="416" spans="1:11" ht="31.5">
      <c r="A416" s="251"/>
      <c r="B416" s="253"/>
      <c r="C416" s="110" t="s">
        <v>213</v>
      </c>
      <c r="D416" s="95">
        <v>0</v>
      </c>
      <c r="E416" s="95">
        <v>0</v>
      </c>
      <c r="F416" s="95">
        <v>0</v>
      </c>
      <c r="G416" s="95">
        <v>0</v>
      </c>
      <c r="H416" s="95">
        <v>0</v>
      </c>
      <c r="I416" s="96">
        <v>0</v>
      </c>
      <c r="J416" s="96">
        <v>0</v>
      </c>
      <c r="K416" s="96">
        <v>0</v>
      </c>
    </row>
    <row r="417" spans="1:11" ht="31.5">
      <c r="A417" s="251"/>
      <c r="B417" s="253"/>
      <c r="C417" s="110" t="s">
        <v>294</v>
      </c>
      <c r="D417" s="95">
        <v>0</v>
      </c>
      <c r="E417" s="95">
        <v>0</v>
      </c>
      <c r="F417" s="95">
        <v>0</v>
      </c>
      <c r="G417" s="95">
        <v>0</v>
      </c>
      <c r="H417" s="95">
        <v>0</v>
      </c>
      <c r="I417" s="96">
        <v>0</v>
      </c>
      <c r="J417" s="96">
        <v>0</v>
      </c>
      <c r="K417" s="96">
        <v>0</v>
      </c>
    </row>
    <row r="418" spans="1:11" ht="47.25">
      <c r="A418" s="252"/>
      <c r="B418" s="253"/>
      <c r="C418" s="110" t="s">
        <v>81</v>
      </c>
      <c r="D418" s="95">
        <v>0</v>
      </c>
      <c r="E418" s="95">
        <v>0</v>
      </c>
      <c r="F418" s="95">
        <v>0</v>
      </c>
      <c r="G418" s="95">
        <v>0</v>
      </c>
      <c r="H418" s="95">
        <v>0</v>
      </c>
      <c r="I418" s="96">
        <v>0</v>
      </c>
      <c r="J418" s="96">
        <v>0</v>
      </c>
      <c r="K418" s="96">
        <v>0</v>
      </c>
    </row>
    <row r="419" spans="1:11" ht="15.75">
      <c r="A419" s="250" t="s">
        <v>296</v>
      </c>
      <c r="B419" s="260" t="s">
        <v>293</v>
      </c>
      <c r="C419" s="110" t="s">
        <v>9</v>
      </c>
      <c r="D419" s="95">
        <f>D420+D421+D422+D423</f>
        <v>230</v>
      </c>
      <c r="E419" s="95">
        <f>E420+E421+E422+E423</f>
        <v>230</v>
      </c>
      <c r="F419" s="95">
        <f>F420+F421+F422+F423</f>
        <v>230</v>
      </c>
      <c r="G419" s="95">
        <f>G420+G421+G422+G423</f>
        <v>230</v>
      </c>
      <c r="H419" s="95">
        <f>H420+H421+H422+H423</f>
        <v>230</v>
      </c>
      <c r="I419" s="96">
        <f>H419/D419*100</f>
        <v>100</v>
      </c>
      <c r="J419" s="96">
        <f>G419/E419*100</f>
        <v>100</v>
      </c>
      <c r="K419" s="96">
        <f>G419/F419*100</f>
        <v>100</v>
      </c>
    </row>
    <row r="420" spans="1:11" ht="31.5">
      <c r="A420" s="251"/>
      <c r="B420" s="260"/>
      <c r="C420" s="110" t="s">
        <v>76</v>
      </c>
      <c r="D420" s="111">
        <v>230</v>
      </c>
      <c r="E420" s="111">
        <v>230</v>
      </c>
      <c r="F420" s="111">
        <v>230</v>
      </c>
      <c r="G420" s="111">
        <v>230</v>
      </c>
      <c r="H420" s="95">
        <v>230</v>
      </c>
      <c r="I420" s="96">
        <f>H420/D420*100</f>
        <v>100</v>
      </c>
      <c r="J420" s="96">
        <f>G420/E420*100</f>
        <v>100</v>
      </c>
      <c r="K420" s="96">
        <f>G420/F420*100</f>
        <v>100</v>
      </c>
    </row>
    <row r="421" spans="1:11" ht="31.5">
      <c r="A421" s="251"/>
      <c r="B421" s="260"/>
      <c r="C421" s="110" t="s">
        <v>213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6">
        <v>0</v>
      </c>
      <c r="J421" s="96">
        <v>0</v>
      </c>
      <c r="K421" s="96">
        <v>0</v>
      </c>
    </row>
    <row r="422" spans="1:11" ht="31.5">
      <c r="A422" s="251"/>
      <c r="B422" s="260"/>
      <c r="C422" s="110" t="s">
        <v>294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6">
        <v>0</v>
      </c>
      <c r="J422" s="96">
        <v>0</v>
      </c>
      <c r="K422" s="96">
        <v>0</v>
      </c>
    </row>
    <row r="423" spans="1:11" ht="47.25">
      <c r="A423" s="252"/>
      <c r="B423" s="260"/>
      <c r="C423" s="110" t="s">
        <v>81</v>
      </c>
      <c r="D423" s="95">
        <v>0</v>
      </c>
      <c r="E423" s="95">
        <v>0</v>
      </c>
      <c r="F423" s="95">
        <v>0</v>
      </c>
      <c r="G423" s="95">
        <v>0</v>
      </c>
      <c r="H423" s="95">
        <v>0</v>
      </c>
      <c r="I423" s="96">
        <v>0</v>
      </c>
      <c r="J423" s="96">
        <v>0</v>
      </c>
      <c r="K423" s="96">
        <v>0</v>
      </c>
    </row>
    <row r="424" spans="1:11" ht="15.75">
      <c r="A424" s="250" t="s">
        <v>297</v>
      </c>
      <c r="B424" s="260" t="s">
        <v>293</v>
      </c>
      <c r="C424" s="110" t="s">
        <v>9</v>
      </c>
      <c r="D424" s="95">
        <f>D425+D426+D427+D428</f>
        <v>40</v>
      </c>
      <c r="E424" s="95">
        <f>E425+E426+E427+E428</f>
        <v>40</v>
      </c>
      <c r="F424" s="95">
        <f>F425+F426+F427+F428</f>
        <v>40</v>
      </c>
      <c r="G424" s="95">
        <f>G425+G426+G427+G428</f>
        <v>40</v>
      </c>
      <c r="H424" s="95">
        <f>H425+H426+H427+H428</f>
        <v>40</v>
      </c>
      <c r="I424" s="96">
        <f>H424/D424*100</f>
        <v>100</v>
      </c>
      <c r="J424" s="96">
        <f>G424/E424*100</f>
        <v>100</v>
      </c>
      <c r="K424" s="96">
        <f>G424/F424*100</f>
        <v>100</v>
      </c>
    </row>
    <row r="425" spans="1:11" ht="31.5">
      <c r="A425" s="251"/>
      <c r="B425" s="260"/>
      <c r="C425" s="110" t="s">
        <v>76</v>
      </c>
      <c r="D425" s="111">
        <v>40</v>
      </c>
      <c r="E425" s="111">
        <v>40</v>
      </c>
      <c r="F425" s="111">
        <v>40</v>
      </c>
      <c r="G425" s="111">
        <v>40</v>
      </c>
      <c r="H425" s="95">
        <v>40</v>
      </c>
      <c r="I425" s="96">
        <f>H425/D425*100</f>
        <v>100</v>
      </c>
      <c r="J425" s="96">
        <f>G425/E425*100</f>
        <v>100</v>
      </c>
      <c r="K425" s="96">
        <f>G425/F425*100</f>
        <v>100</v>
      </c>
    </row>
    <row r="426" spans="1:11" ht="31.5">
      <c r="A426" s="251"/>
      <c r="B426" s="260"/>
      <c r="C426" s="110" t="s">
        <v>213</v>
      </c>
      <c r="D426" s="95">
        <v>0</v>
      </c>
      <c r="E426" s="95">
        <v>0</v>
      </c>
      <c r="F426" s="95">
        <v>0</v>
      </c>
      <c r="G426" s="95">
        <v>0</v>
      </c>
      <c r="H426" s="95">
        <v>0</v>
      </c>
      <c r="I426" s="96">
        <v>0</v>
      </c>
      <c r="J426" s="96">
        <v>0</v>
      </c>
      <c r="K426" s="96">
        <v>0</v>
      </c>
    </row>
    <row r="427" spans="1:11" ht="31.5">
      <c r="A427" s="251"/>
      <c r="B427" s="260"/>
      <c r="C427" s="110" t="s">
        <v>294</v>
      </c>
      <c r="D427" s="95">
        <v>0</v>
      </c>
      <c r="E427" s="95">
        <v>0</v>
      </c>
      <c r="F427" s="95">
        <v>0</v>
      </c>
      <c r="G427" s="95">
        <v>0</v>
      </c>
      <c r="H427" s="95">
        <v>0</v>
      </c>
      <c r="I427" s="96">
        <v>0</v>
      </c>
      <c r="J427" s="96">
        <v>0</v>
      </c>
      <c r="K427" s="96">
        <v>0</v>
      </c>
    </row>
    <row r="428" spans="1:11" ht="47.25">
      <c r="A428" s="252"/>
      <c r="B428" s="260"/>
      <c r="C428" s="110" t="s">
        <v>81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6">
        <v>0</v>
      </c>
      <c r="J428" s="96">
        <v>0</v>
      </c>
      <c r="K428" s="96">
        <v>0</v>
      </c>
    </row>
    <row r="429" spans="1:11" ht="15.75">
      <c r="A429" s="250" t="s">
        <v>298</v>
      </c>
      <c r="B429" s="260" t="s">
        <v>293</v>
      </c>
      <c r="C429" s="110" t="s">
        <v>9</v>
      </c>
      <c r="D429" s="95">
        <f>D430+D431+D432+D433</f>
        <v>30</v>
      </c>
      <c r="E429" s="95">
        <f>E430+E431+E432+E433</f>
        <v>30</v>
      </c>
      <c r="F429" s="95">
        <f>F430+F431+F432+F433</f>
        <v>30</v>
      </c>
      <c r="G429" s="95">
        <f>G430+G431+G432+G433</f>
        <v>0</v>
      </c>
      <c r="H429" s="95">
        <f>H430+H431+H432+H433</f>
        <v>0</v>
      </c>
      <c r="I429" s="96">
        <f>H429/D429*100</f>
        <v>0</v>
      </c>
      <c r="J429" s="96">
        <f>G429/E429*100</f>
        <v>0</v>
      </c>
      <c r="K429" s="96">
        <f>G429/F429*100</f>
        <v>0</v>
      </c>
    </row>
    <row r="430" spans="1:11" ht="31.5">
      <c r="A430" s="251"/>
      <c r="B430" s="260"/>
      <c r="C430" s="110" t="s">
        <v>76</v>
      </c>
      <c r="D430" s="95">
        <v>30</v>
      </c>
      <c r="E430" s="95">
        <v>30</v>
      </c>
      <c r="F430" s="95">
        <v>30</v>
      </c>
      <c r="G430" s="95">
        <v>0</v>
      </c>
      <c r="H430" s="95">
        <v>0</v>
      </c>
      <c r="I430" s="96">
        <f>H430/D430*100</f>
        <v>0</v>
      </c>
      <c r="J430" s="96">
        <f>G430/E430*100</f>
        <v>0</v>
      </c>
      <c r="K430" s="96">
        <f>G430/F430*100</f>
        <v>0</v>
      </c>
    </row>
    <row r="431" spans="1:11" ht="31.5">
      <c r="A431" s="251"/>
      <c r="B431" s="260"/>
      <c r="C431" s="110" t="s">
        <v>213</v>
      </c>
      <c r="D431" s="95">
        <v>0</v>
      </c>
      <c r="E431" s="95">
        <v>0</v>
      </c>
      <c r="F431" s="95">
        <v>0</v>
      </c>
      <c r="G431" s="95">
        <v>0</v>
      </c>
      <c r="H431" s="95">
        <v>0</v>
      </c>
      <c r="I431" s="96">
        <v>0</v>
      </c>
      <c r="J431" s="96">
        <v>0</v>
      </c>
      <c r="K431" s="96">
        <v>0</v>
      </c>
    </row>
    <row r="432" spans="1:11" ht="31.5">
      <c r="A432" s="251"/>
      <c r="B432" s="260"/>
      <c r="C432" s="110" t="s">
        <v>294</v>
      </c>
      <c r="D432" s="95">
        <v>0</v>
      </c>
      <c r="E432" s="95">
        <v>0</v>
      </c>
      <c r="F432" s="95">
        <v>0</v>
      </c>
      <c r="G432" s="95">
        <v>0</v>
      </c>
      <c r="H432" s="95">
        <v>0</v>
      </c>
      <c r="I432" s="96">
        <v>0</v>
      </c>
      <c r="J432" s="96">
        <v>0</v>
      </c>
      <c r="K432" s="96">
        <v>0</v>
      </c>
    </row>
    <row r="433" spans="1:11" ht="47.25">
      <c r="A433" s="252"/>
      <c r="B433" s="260"/>
      <c r="C433" s="110" t="s">
        <v>81</v>
      </c>
      <c r="D433" s="95">
        <v>0</v>
      </c>
      <c r="E433" s="95">
        <v>0</v>
      </c>
      <c r="F433" s="95">
        <v>0</v>
      </c>
      <c r="G433" s="95">
        <v>0</v>
      </c>
      <c r="H433" s="95">
        <v>0</v>
      </c>
      <c r="I433" s="96">
        <v>0</v>
      </c>
      <c r="J433" s="96">
        <v>0</v>
      </c>
      <c r="K433" s="96">
        <v>0</v>
      </c>
    </row>
    <row r="434" spans="1:11" ht="15.75">
      <c r="A434" s="250" t="s">
        <v>299</v>
      </c>
      <c r="B434" s="260" t="s">
        <v>293</v>
      </c>
      <c r="C434" s="110" t="s">
        <v>9</v>
      </c>
      <c r="D434" s="95">
        <f>D435+D436+D437+D438</f>
        <v>20</v>
      </c>
      <c r="E434" s="95">
        <f>E435+E436+E437+E438</f>
        <v>20</v>
      </c>
      <c r="F434" s="95">
        <f>F435+F436+F437+F438</f>
        <v>20</v>
      </c>
      <c r="G434" s="95">
        <f>G435+G436+G437+G438</f>
        <v>20</v>
      </c>
      <c r="H434" s="95">
        <f>H435+H436+H437+H438</f>
        <v>20</v>
      </c>
      <c r="I434" s="96">
        <f>H434/D434*100</f>
        <v>100</v>
      </c>
      <c r="J434" s="96">
        <f>G434/E434*100</f>
        <v>100</v>
      </c>
      <c r="K434" s="96">
        <f>G434/F434*100</f>
        <v>100</v>
      </c>
    </row>
    <row r="435" spans="1:11" ht="31.5">
      <c r="A435" s="251"/>
      <c r="B435" s="260"/>
      <c r="C435" s="110" t="s">
        <v>76</v>
      </c>
      <c r="D435" s="95">
        <v>20</v>
      </c>
      <c r="E435" s="95">
        <v>20</v>
      </c>
      <c r="F435" s="95">
        <v>20</v>
      </c>
      <c r="G435" s="95">
        <v>20</v>
      </c>
      <c r="H435" s="95">
        <v>20</v>
      </c>
      <c r="I435" s="96">
        <f>H435/D435*100</f>
        <v>100</v>
      </c>
      <c r="J435" s="96">
        <f>G435/E435*100</f>
        <v>100</v>
      </c>
      <c r="K435" s="96">
        <f>G435/F435*100</f>
        <v>100</v>
      </c>
    </row>
    <row r="436" spans="1:11" ht="31.5">
      <c r="A436" s="251"/>
      <c r="B436" s="260"/>
      <c r="C436" s="110" t="s">
        <v>213</v>
      </c>
      <c r="D436" s="95">
        <v>0</v>
      </c>
      <c r="E436" s="95">
        <v>0</v>
      </c>
      <c r="F436" s="95">
        <v>0</v>
      </c>
      <c r="G436" s="95">
        <v>0</v>
      </c>
      <c r="H436" s="95">
        <v>0</v>
      </c>
      <c r="I436" s="96">
        <v>0</v>
      </c>
      <c r="J436" s="96">
        <v>0</v>
      </c>
      <c r="K436" s="96">
        <v>0</v>
      </c>
    </row>
    <row r="437" spans="1:11" ht="31.5">
      <c r="A437" s="251"/>
      <c r="B437" s="260"/>
      <c r="C437" s="110" t="s">
        <v>294</v>
      </c>
      <c r="D437" s="95">
        <v>0</v>
      </c>
      <c r="E437" s="95">
        <v>0</v>
      </c>
      <c r="F437" s="95">
        <v>0</v>
      </c>
      <c r="G437" s="95">
        <v>0</v>
      </c>
      <c r="H437" s="95">
        <v>0</v>
      </c>
      <c r="I437" s="96">
        <v>0</v>
      </c>
      <c r="J437" s="96">
        <v>0</v>
      </c>
      <c r="K437" s="96">
        <v>0</v>
      </c>
    </row>
    <row r="438" spans="1:11" ht="47.25">
      <c r="A438" s="252"/>
      <c r="B438" s="260"/>
      <c r="C438" s="110" t="s">
        <v>81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6">
        <v>0</v>
      </c>
      <c r="J438" s="96">
        <v>0</v>
      </c>
      <c r="K438" s="96">
        <v>0</v>
      </c>
    </row>
    <row r="439" spans="1:11" ht="15.75">
      <c r="A439" s="250" t="s">
        <v>300</v>
      </c>
      <c r="B439" s="253" t="s">
        <v>215</v>
      </c>
      <c r="C439" s="110" t="s">
        <v>9</v>
      </c>
      <c r="D439" s="95">
        <f>D440+D441+D442+D443</f>
        <v>0</v>
      </c>
      <c r="E439" s="95">
        <f>E440+E441+E442+E443</f>
        <v>0</v>
      </c>
      <c r="F439" s="95">
        <f>F440+F441+F442+F443</f>
        <v>0</v>
      </c>
      <c r="G439" s="95">
        <f>G440+G441+G442+G443</f>
        <v>0</v>
      </c>
      <c r="H439" s="95">
        <f>H440+H441+H442+H443</f>
        <v>0</v>
      </c>
      <c r="I439" s="96">
        <v>0</v>
      </c>
      <c r="J439" s="96">
        <v>0</v>
      </c>
      <c r="K439" s="96">
        <v>0</v>
      </c>
    </row>
    <row r="440" spans="1:11" ht="31.5">
      <c r="A440" s="251"/>
      <c r="B440" s="253"/>
      <c r="C440" s="110" t="s">
        <v>76</v>
      </c>
      <c r="D440" s="95">
        <v>0</v>
      </c>
      <c r="E440" s="95">
        <v>0</v>
      </c>
      <c r="F440" s="95">
        <v>0</v>
      </c>
      <c r="G440" s="95">
        <v>0</v>
      </c>
      <c r="H440" s="95">
        <v>0</v>
      </c>
      <c r="I440" s="96">
        <v>0</v>
      </c>
      <c r="J440" s="96">
        <v>0</v>
      </c>
      <c r="K440" s="96">
        <v>0</v>
      </c>
    </row>
    <row r="441" spans="1:11" ht="31.5">
      <c r="A441" s="251"/>
      <c r="B441" s="253"/>
      <c r="C441" s="110" t="s">
        <v>213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6">
        <v>0</v>
      </c>
      <c r="J441" s="96">
        <v>0</v>
      </c>
      <c r="K441" s="96">
        <v>0</v>
      </c>
    </row>
    <row r="442" spans="1:11" ht="31.5">
      <c r="A442" s="251"/>
      <c r="B442" s="253"/>
      <c r="C442" s="110" t="s">
        <v>294</v>
      </c>
      <c r="D442" s="95">
        <v>0</v>
      </c>
      <c r="E442" s="95">
        <v>0</v>
      </c>
      <c r="F442" s="95">
        <v>0</v>
      </c>
      <c r="G442" s="95">
        <v>0</v>
      </c>
      <c r="H442" s="95">
        <v>0</v>
      </c>
      <c r="I442" s="96">
        <v>0</v>
      </c>
      <c r="J442" s="96">
        <v>0</v>
      </c>
      <c r="K442" s="96">
        <v>0</v>
      </c>
    </row>
    <row r="443" spans="1:11" ht="47.25">
      <c r="A443" s="252"/>
      <c r="B443" s="253"/>
      <c r="C443" s="110" t="s">
        <v>81</v>
      </c>
      <c r="D443" s="95">
        <v>0</v>
      </c>
      <c r="E443" s="95">
        <v>0</v>
      </c>
      <c r="F443" s="95">
        <v>0</v>
      </c>
      <c r="G443" s="95">
        <v>0</v>
      </c>
      <c r="H443" s="95">
        <v>0</v>
      </c>
      <c r="I443" s="96">
        <v>0</v>
      </c>
      <c r="J443" s="96">
        <v>0</v>
      </c>
      <c r="K443" s="96">
        <v>0</v>
      </c>
    </row>
    <row r="444" spans="1:11" ht="15.75">
      <c r="A444" s="250" t="s">
        <v>301</v>
      </c>
      <c r="B444" s="253" t="s">
        <v>215</v>
      </c>
      <c r="C444" s="110" t="s">
        <v>9</v>
      </c>
      <c r="D444" s="95">
        <f>D445+D446+D447+D448</f>
        <v>230</v>
      </c>
      <c r="E444" s="95">
        <f>E445+E446+E447+E448</f>
        <v>230</v>
      </c>
      <c r="F444" s="95">
        <f>F445+F446+F447+F448</f>
        <v>211.9</v>
      </c>
      <c r="G444" s="95">
        <f>G445+G446+G447+G448</f>
        <v>42.6</v>
      </c>
      <c r="H444" s="95">
        <f>H445+H446+H447+H448</f>
        <v>42.6</v>
      </c>
      <c r="I444" s="96">
        <f>H444/D444*100</f>
        <v>18.521739130434785</v>
      </c>
      <c r="J444" s="96">
        <f>G444/E444*100</f>
        <v>18.521739130434785</v>
      </c>
      <c r="K444" s="96">
        <f>G444/F444*100</f>
        <v>20.10382255781029</v>
      </c>
    </row>
    <row r="445" spans="1:11" ht="31.5">
      <c r="A445" s="251"/>
      <c r="B445" s="253"/>
      <c r="C445" s="110" t="s">
        <v>76</v>
      </c>
      <c r="D445" s="95">
        <v>230</v>
      </c>
      <c r="E445" s="95">
        <v>230</v>
      </c>
      <c r="F445" s="95">
        <v>211.9</v>
      </c>
      <c r="G445" s="95">
        <v>42.6</v>
      </c>
      <c r="H445" s="95">
        <v>42.6</v>
      </c>
      <c r="I445" s="96">
        <f>H445/D445*100</f>
        <v>18.521739130434785</v>
      </c>
      <c r="J445" s="96">
        <f>G445/E445*100</f>
        <v>18.521739130434785</v>
      </c>
      <c r="K445" s="96">
        <f>G445/F445*100</f>
        <v>20.10382255781029</v>
      </c>
    </row>
    <row r="446" spans="1:11" ht="31.5">
      <c r="A446" s="251"/>
      <c r="B446" s="253"/>
      <c r="C446" s="110" t="s">
        <v>213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6">
        <v>0</v>
      </c>
      <c r="J446" s="96">
        <v>0</v>
      </c>
      <c r="K446" s="96">
        <v>0</v>
      </c>
    </row>
    <row r="447" spans="1:11" ht="31.5">
      <c r="A447" s="251"/>
      <c r="B447" s="253"/>
      <c r="C447" s="110" t="s">
        <v>294</v>
      </c>
      <c r="D447" s="95">
        <v>0</v>
      </c>
      <c r="E447" s="95">
        <v>0</v>
      </c>
      <c r="F447" s="95">
        <v>0</v>
      </c>
      <c r="G447" s="95">
        <v>0</v>
      </c>
      <c r="H447" s="95">
        <v>0</v>
      </c>
      <c r="I447" s="96">
        <v>0</v>
      </c>
      <c r="J447" s="96">
        <v>0</v>
      </c>
      <c r="K447" s="96">
        <v>0</v>
      </c>
    </row>
    <row r="448" spans="1:11" ht="47.25">
      <c r="A448" s="252"/>
      <c r="B448" s="253"/>
      <c r="C448" s="110" t="s">
        <v>81</v>
      </c>
      <c r="D448" s="95">
        <v>0</v>
      </c>
      <c r="E448" s="95">
        <v>0</v>
      </c>
      <c r="F448" s="95">
        <v>0</v>
      </c>
      <c r="G448" s="95">
        <v>0</v>
      </c>
      <c r="H448" s="95">
        <v>0</v>
      </c>
      <c r="I448" s="96">
        <v>0</v>
      </c>
      <c r="J448" s="96">
        <v>0</v>
      </c>
      <c r="K448" s="96">
        <v>0</v>
      </c>
    </row>
    <row r="449" spans="1:11" ht="15.75">
      <c r="A449" s="250" t="s">
        <v>302</v>
      </c>
      <c r="B449" s="253" t="s">
        <v>215</v>
      </c>
      <c r="C449" s="110" t="s">
        <v>9</v>
      </c>
      <c r="D449" s="95">
        <f>D450+D451+D452+D453</f>
        <v>0</v>
      </c>
      <c r="E449" s="95">
        <f>E450+E451+E452+E453</f>
        <v>0</v>
      </c>
      <c r="F449" s="95">
        <f>F450+F451+F452+F453</f>
        <v>0</v>
      </c>
      <c r="G449" s="95">
        <f>G450+G451+G452+G453</f>
        <v>0</v>
      </c>
      <c r="H449" s="95">
        <f>H450+H451+H452+H453</f>
        <v>0</v>
      </c>
      <c r="I449" s="96">
        <v>0</v>
      </c>
      <c r="J449" s="96">
        <v>0</v>
      </c>
      <c r="K449" s="96">
        <v>0</v>
      </c>
    </row>
    <row r="450" spans="1:11" ht="31.5">
      <c r="A450" s="251"/>
      <c r="B450" s="253"/>
      <c r="C450" s="110" t="s">
        <v>76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6">
        <v>0</v>
      </c>
      <c r="J450" s="96">
        <v>0</v>
      </c>
      <c r="K450" s="96">
        <v>0</v>
      </c>
    </row>
    <row r="451" spans="1:11" ht="31.5">
      <c r="A451" s="251"/>
      <c r="B451" s="253"/>
      <c r="C451" s="110" t="s">
        <v>213</v>
      </c>
      <c r="D451" s="95">
        <v>0</v>
      </c>
      <c r="E451" s="95">
        <v>0</v>
      </c>
      <c r="F451" s="95">
        <v>0</v>
      </c>
      <c r="G451" s="95">
        <v>0</v>
      </c>
      <c r="H451" s="95">
        <v>0</v>
      </c>
      <c r="I451" s="96">
        <v>0</v>
      </c>
      <c r="J451" s="96">
        <v>0</v>
      </c>
      <c r="K451" s="96">
        <v>0</v>
      </c>
    </row>
    <row r="452" spans="1:11" ht="31.5">
      <c r="A452" s="251"/>
      <c r="B452" s="253"/>
      <c r="C452" s="110" t="s">
        <v>294</v>
      </c>
      <c r="D452" s="95">
        <v>0</v>
      </c>
      <c r="E452" s="95">
        <v>0</v>
      </c>
      <c r="F452" s="95">
        <v>0</v>
      </c>
      <c r="G452" s="95">
        <v>0</v>
      </c>
      <c r="H452" s="95">
        <v>0</v>
      </c>
      <c r="I452" s="96">
        <v>0</v>
      </c>
      <c r="J452" s="96">
        <v>0</v>
      </c>
      <c r="K452" s="96">
        <v>0</v>
      </c>
    </row>
    <row r="453" spans="1:11" ht="47.25">
      <c r="A453" s="252"/>
      <c r="B453" s="253"/>
      <c r="C453" s="110" t="s">
        <v>81</v>
      </c>
      <c r="D453" s="95">
        <v>0</v>
      </c>
      <c r="E453" s="95">
        <v>0</v>
      </c>
      <c r="F453" s="95">
        <v>0</v>
      </c>
      <c r="G453" s="95">
        <v>0</v>
      </c>
      <c r="H453" s="95">
        <v>0</v>
      </c>
      <c r="I453" s="96">
        <v>0</v>
      </c>
      <c r="J453" s="96">
        <v>0</v>
      </c>
      <c r="K453" s="96">
        <v>0</v>
      </c>
    </row>
    <row r="454" spans="1:11" ht="15.75">
      <c r="A454" s="250" t="s">
        <v>303</v>
      </c>
      <c r="B454" s="250" t="s">
        <v>216</v>
      </c>
      <c r="C454" s="110" t="s">
        <v>9</v>
      </c>
      <c r="D454" s="95">
        <f>D455+D456+D457+D458</f>
        <v>0</v>
      </c>
      <c r="E454" s="95">
        <f>E455+E456+E457+E458</f>
        <v>0</v>
      </c>
      <c r="F454" s="95">
        <f>F455+F456+F457+F458</f>
        <v>0</v>
      </c>
      <c r="G454" s="95">
        <f>G455+G456+G457+G458</f>
        <v>0</v>
      </c>
      <c r="H454" s="95">
        <f>H455+H456+H457+H458</f>
        <v>0</v>
      </c>
      <c r="I454" s="96">
        <v>0</v>
      </c>
      <c r="J454" s="96">
        <v>0</v>
      </c>
      <c r="K454" s="96">
        <v>0</v>
      </c>
    </row>
    <row r="455" spans="1:11" ht="31.5">
      <c r="A455" s="251"/>
      <c r="B455" s="251"/>
      <c r="C455" s="110" t="s">
        <v>76</v>
      </c>
      <c r="D455" s="95">
        <v>0</v>
      </c>
      <c r="E455" s="95">
        <v>0</v>
      </c>
      <c r="F455" s="95">
        <f>340-340</f>
        <v>0</v>
      </c>
      <c r="G455" s="95">
        <f>340-340</f>
        <v>0</v>
      </c>
      <c r="H455" s="95">
        <f>340-340</f>
        <v>0</v>
      </c>
      <c r="I455" s="96">
        <v>0</v>
      </c>
      <c r="J455" s="96">
        <v>0</v>
      </c>
      <c r="K455" s="96">
        <v>0</v>
      </c>
    </row>
    <row r="456" spans="1:11" ht="31.5">
      <c r="A456" s="251"/>
      <c r="B456" s="251"/>
      <c r="C456" s="110" t="s">
        <v>213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6">
        <v>0</v>
      </c>
      <c r="J456" s="96">
        <v>0</v>
      </c>
      <c r="K456" s="96">
        <v>0</v>
      </c>
    </row>
    <row r="457" spans="1:11" ht="31.5">
      <c r="A457" s="251"/>
      <c r="B457" s="251"/>
      <c r="C457" s="110" t="s">
        <v>294</v>
      </c>
      <c r="D457" s="95">
        <v>0</v>
      </c>
      <c r="E457" s="95">
        <v>0</v>
      </c>
      <c r="F457" s="95">
        <v>0</v>
      </c>
      <c r="G457" s="95">
        <v>0</v>
      </c>
      <c r="H457" s="95">
        <v>0</v>
      </c>
      <c r="I457" s="96">
        <v>0</v>
      </c>
      <c r="J457" s="96">
        <v>0</v>
      </c>
      <c r="K457" s="96">
        <v>0</v>
      </c>
    </row>
    <row r="458" spans="1:11" ht="47.25">
      <c r="A458" s="252"/>
      <c r="B458" s="252"/>
      <c r="C458" s="110" t="s">
        <v>81</v>
      </c>
      <c r="D458" s="95">
        <v>0</v>
      </c>
      <c r="E458" s="95">
        <v>0</v>
      </c>
      <c r="F458" s="95">
        <v>0</v>
      </c>
      <c r="G458" s="95">
        <v>0</v>
      </c>
      <c r="H458" s="95">
        <v>0</v>
      </c>
      <c r="I458" s="96">
        <v>0</v>
      </c>
      <c r="J458" s="96">
        <v>0</v>
      </c>
      <c r="K458" s="96">
        <v>0</v>
      </c>
    </row>
    <row r="459" spans="1:11" ht="15.75">
      <c r="A459" s="250" t="s">
        <v>304</v>
      </c>
      <c r="B459" s="250" t="s">
        <v>216</v>
      </c>
      <c r="C459" s="110" t="s">
        <v>9</v>
      </c>
      <c r="D459" s="95">
        <f>D460+D461+D462+D463</f>
        <v>0</v>
      </c>
      <c r="E459" s="95">
        <f>E460+E461+E462+E463</f>
        <v>0</v>
      </c>
      <c r="F459" s="95">
        <f>F460+F461+F462+F463</f>
        <v>0</v>
      </c>
      <c r="G459" s="95">
        <f>G460+G461+G462+G463</f>
        <v>0</v>
      </c>
      <c r="H459" s="95">
        <f>H460+H461+H462+H463</f>
        <v>0</v>
      </c>
      <c r="I459" s="96">
        <v>0</v>
      </c>
      <c r="J459" s="96">
        <v>0</v>
      </c>
      <c r="K459" s="96">
        <v>0</v>
      </c>
    </row>
    <row r="460" spans="1:11" ht="31.5">
      <c r="A460" s="251"/>
      <c r="B460" s="251"/>
      <c r="C460" s="110" t="s">
        <v>76</v>
      </c>
      <c r="D460" s="95">
        <v>0</v>
      </c>
      <c r="E460" s="95">
        <v>0</v>
      </c>
      <c r="F460" s="95">
        <f>170-170</f>
        <v>0</v>
      </c>
      <c r="G460" s="95">
        <f>170-170</f>
        <v>0</v>
      </c>
      <c r="H460" s="95">
        <f>170-170</f>
        <v>0</v>
      </c>
      <c r="I460" s="96">
        <v>0</v>
      </c>
      <c r="J460" s="96">
        <v>0</v>
      </c>
      <c r="K460" s="96">
        <v>0</v>
      </c>
    </row>
    <row r="461" spans="1:11" ht="31.5">
      <c r="A461" s="251"/>
      <c r="B461" s="251"/>
      <c r="C461" s="110" t="s">
        <v>213</v>
      </c>
      <c r="D461" s="95">
        <v>0</v>
      </c>
      <c r="E461" s="95">
        <v>0</v>
      </c>
      <c r="F461" s="95">
        <v>0</v>
      </c>
      <c r="G461" s="95">
        <v>0</v>
      </c>
      <c r="H461" s="95">
        <v>0</v>
      </c>
      <c r="I461" s="96">
        <v>0</v>
      </c>
      <c r="J461" s="96">
        <v>0</v>
      </c>
      <c r="K461" s="96">
        <v>0</v>
      </c>
    </row>
    <row r="462" spans="1:11" ht="31.5">
      <c r="A462" s="251"/>
      <c r="B462" s="251"/>
      <c r="C462" s="110" t="s">
        <v>294</v>
      </c>
      <c r="D462" s="95">
        <v>0</v>
      </c>
      <c r="E462" s="95">
        <v>0</v>
      </c>
      <c r="F462" s="95">
        <v>0</v>
      </c>
      <c r="G462" s="95">
        <v>0</v>
      </c>
      <c r="H462" s="95">
        <v>0</v>
      </c>
      <c r="I462" s="96">
        <v>0</v>
      </c>
      <c r="J462" s="96">
        <v>0</v>
      </c>
      <c r="K462" s="96">
        <v>0</v>
      </c>
    </row>
    <row r="463" spans="1:11" ht="47.25">
      <c r="A463" s="252"/>
      <c r="B463" s="252"/>
      <c r="C463" s="110" t="s">
        <v>81</v>
      </c>
      <c r="D463" s="95">
        <v>0</v>
      </c>
      <c r="E463" s="95">
        <v>0</v>
      </c>
      <c r="F463" s="95">
        <v>0</v>
      </c>
      <c r="G463" s="98">
        <v>0</v>
      </c>
      <c r="H463" s="98">
        <v>0</v>
      </c>
      <c r="I463" s="96">
        <v>0</v>
      </c>
      <c r="J463" s="96">
        <v>0</v>
      </c>
      <c r="K463" s="96">
        <v>0</v>
      </c>
    </row>
    <row r="464" spans="1:11" ht="15.75">
      <c r="A464" s="250" t="s">
        <v>305</v>
      </c>
      <c r="B464" s="253" t="s">
        <v>215</v>
      </c>
      <c r="C464" s="110" t="s">
        <v>9</v>
      </c>
      <c r="D464" s="95">
        <f>D465+D466+D467+D468</f>
        <v>15</v>
      </c>
      <c r="E464" s="95">
        <f>E465+E466+E467+E468</f>
        <v>15</v>
      </c>
      <c r="F464" s="95">
        <f>F465+F466+F467+F468</f>
        <v>13.5</v>
      </c>
      <c r="G464" s="95">
        <f>G465+G466+G467+G468</f>
        <v>0</v>
      </c>
      <c r="H464" s="95">
        <f>H465+H466+H467+H468</f>
        <v>0</v>
      </c>
      <c r="I464" s="96">
        <f>H464/D464*100</f>
        <v>0</v>
      </c>
      <c r="J464" s="96">
        <f>G464/E464*100</f>
        <v>0</v>
      </c>
      <c r="K464" s="96">
        <f>G464/F464*100</f>
        <v>0</v>
      </c>
    </row>
    <row r="465" spans="1:11" ht="31.5">
      <c r="A465" s="251"/>
      <c r="B465" s="253"/>
      <c r="C465" s="110" t="s">
        <v>76</v>
      </c>
      <c r="D465" s="95">
        <v>15</v>
      </c>
      <c r="E465" s="95">
        <v>15</v>
      </c>
      <c r="F465" s="95">
        <v>13.5</v>
      </c>
      <c r="G465" s="95">
        <v>0</v>
      </c>
      <c r="H465" s="95">
        <v>0</v>
      </c>
      <c r="I465" s="96">
        <f>H465/D465*100</f>
        <v>0</v>
      </c>
      <c r="J465" s="96">
        <f>G465/E465*100</f>
        <v>0</v>
      </c>
      <c r="K465" s="96">
        <f>G465/F465*100</f>
        <v>0</v>
      </c>
    </row>
    <row r="466" spans="1:11" ht="31.5">
      <c r="A466" s="251"/>
      <c r="B466" s="253"/>
      <c r="C466" s="110" t="s">
        <v>213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6">
        <v>0</v>
      </c>
      <c r="J466" s="96">
        <v>0</v>
      </c>
      <c r="K466" s="96">
        <v>0</v>
      </c>
    </row>
    <row r="467" spans="1:11" ht="31.5">
      <c r="A467" s="251"/>
      <c r="B467" s="253"/>
      <c r="C467" s="110" t="s">
        <v>294</v>
      </c>
      <c r="D467" s="95">
        <v>0</v>
      </c>
      <c r="E467" s="95">
        <v>0</v>
      </c>
      <c r="F467" s="95">
        <v>0</v>
      </c>
      <c r="G467" s="95">
        <v>0</v>
      </c>
      <c r="H467" s="95">
        <v>0</v>
      </c>
      <c r="I467" s="96">
        <v>0</v>
      </c>
      <c r="J467" s="96">
        <v>0</v>
      </c>
      <c r="K467" s="96">
        <v>0</v>
      </c>
    </row>
    <row r="468" spans="1:11" ht="47.25">
      <c r="A468" s="252"/>
      <c r="B468" s="253"/>
      <c r="C468" s="110" t="s">
        <v>81</v>
      </c>
      <c r="D468" s="95">
        <v>0</v>
      </c>
      <c r="E468" s="95">
        <v>0</v>
      </c>
      <c r="F468" s="95">
        <v>0</v>
      </c>
      <c r="G468" s="95">
        <v>0</v>
      </c>
      <c r="H468" s="95">
        <v>0</v>
      </c>
      <c r="I468" s="96">
        <v>0</v>
      </c>
      <c r="J468" s="96">
        <v>0</v>
      </c>
      <c r="K468" s="96">
        <v>0</v>
      </c>
    </row>
    <row r="469" spans="1:11" ht="15.75">
      <c r="A469" s="250" t="s">
        <v>306</v>
      </c>
      <c r="B469" s="253" t="s">
        <v>215</v>
      </c>
      <c r="C469" s="110" t="s">
        <v>9</v>
      </c>
      <c r="D469" s="95">
        <f>D470+D471+D472+D473</f>
        <v>160</v>
      </c>
      <c r="E469" s="95">
        <f>E470+E471+E472+E473</f>
        <v>160</v>
      </c>
      <c r="F469" s="95">
        <f>F470+F471+F472+F473</f>
        <v>160</v>
      </c>
      <c r="G469" s="95">
        <f>G470+G471+G472+G473</f>
        <v>0</v>
      </c>
      <c r="H469" s="95">
        <f>H470+H471+H472+H473</f>
        <v>0</v>
      </c>
      <c r="I469" s="96">
        <f>H469/D469*100</f>
        <v>0</v>
      </c>
      <c r="J469" s="96">
        <f>G469/E469*100</f>
        <v>0</v>
      </c>
      <c r="K469" s="96">
        <f>G469/F469*100</f>
        <v>0</v>
      </c>
    </row>
    <row r="470" spans="1:11" ht="31.5">
      <c r="A470" s="251"/>
      <c r="B470" s="253"/>
      <c r="C470" s="110" t="s">
        <v>76</v>
      </c>
      <c r="D470" s="95">
        <v>160</v>
      </c>
      <c r="E470" s="95">
        <v>160</v>
      </c>
      <c r="F470" s="95">
        <v>160</v>
      </c>
      <c r="G470" s="95">
        <v>0</v>
      </c>
      <c r="H470" s="95">
        <v>0</v>
      </c>
      <c r="I470" s="96">
        <f>H470/D470*100</f>
        <v>0</v>
      </c>
      <c r="J470" s="96">
        <f>G470/E470*100</f>
        <v>0</v>
      </c>
      <c r="K470" s="96">
        <f>G470/F470*100</f>
        <v>0</v>
      </c>
    </row>
    <row r="471" spans="1:11" ht="31.5">
      <c r="A471" s="251"/>
      <c r="B471" s="253"/>
      <c r="C471" s="110" t="s">
        <v>213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6">
        <v>0</v>
      </c>
      <c r="J471" s="96">
        <v>0</v>
      </c>
      <c r="K471" s="96">
        <v>0</v>
      </c>
    </row>
    <row r="472" spans="1:11" ht="31.5">
      <c r="A472" s="251"/>
      <c r="B472" s="253"/>
      <c r="C472" s="110" t="s">
        <v>294</v>
      </c>
      <c r="D472" s="95">
        <v>0</v>
      </c>
      <c r="E472" s="95">
        <v>0</v>
      </c>
      <c r="F472" s="95">
        <v>0</v>
      </c>
      <c r="G472" s="95">
        <v>0</v>
      </c>
      <c r="H472" s="95">
        <v>0</v>
      </c>
      <c r="I472" s="96">
        <v>0</v>
      </c>
      <c r="J472" s="96">
        <v>0</v>
      </c>
      <c r="K472" s="96">
        <v>0</v>
      </c>
    </row>
    <row r="473" spans="1:11" ht="47.25">
      <c r="A473" s="252"/>
      <c r="B473" s="253"/>
      <c r="C473" s="110" t="s">
        <v>81</v>
      </c>
      <c r="D473" s="95">
        <v>0</v>
      </c>
      <c r="E473" s="95">
        <v>0</v>
      </c>
      <c r="F473" s="95">
        <v>0</v>
      </c>
      <c r="G473" s="95">
        <v>0</v>
      </c>
      <c r="H473" s="95">
        <v>0</v>
      </c>
      <c r="I473" s="96">
        <v>0</v>
      </c>
      <c r="J473" s="96">
        <v>0</v>
      </c>
      <c r="K473" s="96">
        <v>0</v>
      </c>
    </row>
    <row r="474" spans="1:11" ht="15.75">
      <c r="A474" s="250" t="s">
        <v>307</v>
      </c>
      <c r="B474" s="250" t="s">
        <v>226</v>
      </c>
      <c r="C474" s="110" t="s">
        <v>9</v>
      </c>
      <c r="D474" s="95">
        <f>D475+D476+D477+D478</f>
        <v>0</v>
      </c>
      <c r="E474" s="95">
        <f>E475+E476+E477+E478</f>
        <v>0</v>
      </c>
      <c r="F474" s="95">
        <f>F475+F476+F477+F478</f>
        <v>0</v>
      </c>
      <c r="G474" s="95">
        <f>G475+G476+G477+G478</f>
        <v>0</v>
      </c>
      <c r="H474" s="95">
        <f>H475+H476+H477+H478</f>
        <v>0</v>
      </c>
      <c r="I474" s="96">
        <v>0</v>
      </c>
      <c r="J474" s="96">
        <v>0</v>
      </c>
      <c r="K474" s="96">
        <v>0</v>
      </c>
    </row>
    <row r="475" spans="1:11" ht="31.5">
      <c r="A475" s="251"/>
      <c r="B475" s="251"/>
      <c r="C475" s="110" t="s">
        <v>76</v>
      </c>
      <c r="D475" s="95">
        <v>0</v>
      </c>
      <c r="E475" s="95">
        <v>0</v>
      </c>
      <c r="F475" s="95">
        <v>0</v>
      </c>
      <c r="G475" s="95">
        <v>0</v>
      </c>
      <c r="H475" s="95">
        <v>0</v>
      </c>
      <c r="I475" s="96">
        <v>0</v>
      </c>
      <c r="J475" s="96">
        <v>0</v>
      </c>
      <c r="K475" s="96">
        <v>0</v>
      </c>
    </row>
    <row r="476" spans="1:11" ht="31.5">
      <c r="A476" s="251"/>
      <c r="B476" s="251"/>
      <c r="C476" s="110" t="s">
        <v>213</v>
      </c>
      <c r="D476" s="95">
        <v>0</v>
      </c>
      <c r="E476" s="95">
        <v>0</v>
      </c>
      <c r="F476" s="95">
        <v>0</v>
      </c>
      <c r="G476" s="95">
        <v>0</v>
      </c>
      <c r="H476" s="95">
        <v>0</v>
      </c>
      <c r="I476" s="96">
        <v>0</v>
      </c>
      <c r="J476" s="96">
        <v>0</v>
      </c>
      <c r="K476" s="96">
        <v>0</v>
      </c>
    </row>
    <row r="477" spans="1:11" ht="31.5">
      <c r="A477" s="251"/>
      <c r="B477" s="251"/>
      <c r="C477" s="110" t="s">
        <v>294</v>
      </c>
      <c r="D477" s="95">
        <v>0</v>
      </c>
      <c r="E477" s="95">
        <v>0</v>
      </c>
      <c r="F477" s="95">
        <v>0</v>
      </c>
      <c r="G477" s="95">
        <v>0</v>
      </c>
      <c r="H477" s="95">
        <v>0</v>
      </c>
      <c r="I477" s="96">
        <v>0</v>
      </c>
      <c r="J477" s="96">
        <v>0</v>
      </c>
      <c r="K477" s="96">
        <v>0</v>
      </c>
    </row>
    <row r="478" spans="1:11" ht="47.25">
      <c r="A478" s="252"/>
      <c r="B478" s="252"/>
      <c r="C478" s="110" t="s">
        <v>81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6">
        <v>0</v>
      </c>
      <c r="J478" s="96">
        <v>0</v>
      </c>
      <c r="K478" s="96">
        <v>0</v>
      </c>
    </row>
    <row r="479" spans="1:11" ht="15.75">
      <c r="A479" s="250" t="s">
        <v>308</v>
      </c>
      <c r="B479" s="250" t="s">
        <v>282</v>
      </c>
      <c r="C479" s="110" t="s">
        <v>9</v>
      </c>
      <c r="D479" s="95">
        <f>D480+D481+D482+D483</f>
        <v>0</v>
      </c>
      <c r="E479" s="95">
        <f>E480+E481+E482+E483</f>
        <v>0</v>
      </c>
      <c r="F479" s="95">
        <f>F480+F481+F482+F483</f>
        <v>0</v>
      </c>
      <c r="G479" s="95">
        <f>G480+G481+G482+G483</f>
        <v>0</v>
      </c>
      <c r="H479" s="95">
        <f>H480+H481+H482+H483</f>
        <v>0</v>
      </c>
      <c r="I479" s="96">
        <v>0</v>
      </c>
      <c r="J479" s="96">
        <v>0</v>
      </c>
      <c r="K479" s="96">
        <v>0</v>
      </c>
    </row>
    <row r="480" spans="1:11" ht="31.5">
      <c r="A480" s="251"/>
      <c r="B480" s="251"/>
      <c r="C480" s="110" t="s">
        <v>76</v>
      </c>
      <c r="D480" s="95">
        <v>0</v>
      </c>
      <c r="E480" s="95">
        <v>0</v>
      </c>
      <c r="F480" s="95">
        <v>0</v>
      </c>
      <c r="G480" s="95">
        <v>0</v>
      </c>
      <c r="H480" s="95">
        <v>0</v>
      </c>
      <c r="I480" s="96">
        <v>0</v>
      </c>
      <c r="J480" s="96">
        <v>0</v>
      </c>
      <c r="K480" s="96">
        <v>0</v>
      </c>
    </row>
    <row r="481" spans="1:11" ht="31.5">
      <c r="A481" s="251"/>
      <c r="B481" s="251"/>
      <c r="C481" s="110" t="s">
        <v>213</v>
      </c>
      <c r="D481" s="95">
        <v>0</v>
      </c>
      <c r="E481" s="95">
        <v>0</v>
      </c>
      <c r="F481" s="95">
        <v>0</v>
      </c>
      <c r="G481" s="95">
        <v>0</v>
      </c>
      <c r="H481" s="95">
        <v>0</v>
      </c>
      <c r="I481" s="96">
        <v>0</v>
      </c>
      <c r="J481" s="96">
        <v>0</v>
      </c>
      <c r="K481" s="96">
        <v>0</v>
      </c>
    </row>
    <row r="482" spans="1:11" ht="31.5">
      <c r="A482" s="251"/>
      <c r="B482" s="251"/>
      <c r="C482" s="110" t="s">
        <v>294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6">
        <v>0</v>
      </c>
      <c r="J482" s="96">
        <v>0</v>
      </c>
      <c r="K482" s="96">
        <v>0</v>
      </c>
    </row>
    <row r="483" spans="1:11" ht="47.25">
      <c r="A483" s="252"/>
      <c r="B483" s="252"/>
      <c r="C483" s="110" t="s">
        <v>81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6">
        <v>0</v>
      </c>
      <c r="J483" s="96">
        <v>0</v>
      </c>
      <c r="K483" s="96">
        <v>0</v>
      </c>
    </row>
    <row r="484" spans="1:11" ht="15.75">
      <c r="A484" s="246" t="s">
        <v>309</v>
      </c>
      <c r="B484" s="260" t="s">
        <v>310</v>
      </c>
      <c r="C484" s="110" t="s">
        <v>9</v>
      </c>
      <c r="D484" s="95">
        <f>D485+D486+D487+D488</f>
        <v>25</v>
      </c>
      <c r="E484" s="95">
        <f>E485+E486+E487+E488</f>
        <v>25</v>
      </c>
      <c r="F484" s="95">
        <f>F485+F486+F487+F488</f>
        <v>22.5</v>
      </c>
      <c r="G484" s="95">
        <f>G485+G486+G487+G488</f>
        <v>0</v>
      </c>
      <c r="H484" s="95">
        <f>H485+H486+H487+H488</f>
        <v>0</v>
      </c>
      <c r="I484" s="96">
        <f>H484/D484*100</f>
        <v>0</v>
      </c>
      <c r="J484" s="96">
        <f>G484/E484*100</f>
        <v>0</v>
      </c>
      <c r="K484" s="96">
        <f>G484/F484*100</f>
        <v>0</v>
      </c>
    </row>
    <row r="485" spans="1:11" ht="31.5">
      <c r="A485" s="246"/>
      <c r="B485" s="260"/>
      <c r="C485" s="110" t="s">
        <v>76</v>
      </c>
      <c r="D485" s="95">
        <f aca="true" t="shared" si="37" ref="D485:H488">D491</f>
        <v>25</v>
      </c>
      <c r="E485" s="95">
        <f t="shared" si="37"/>
        <v>25</v>
      </c>
      <c r="F485" s="95">
        <f t="shared" si="37"/>
        <v>22.5</v>
      </c>
      <c r="G485" s="95">
        <f t="shared" si="37"/>
        <v>0</v>
      </c>
      <c r="H485" s="95">
        <f t="shared" si="37"/>
        <v>0</v>
      </c>
      <c r="I485" s="96">
        <f>H485/D485*100</f>
        <v>0</v>
      </c>
      <c r="J485" s="96">
        <f>G485/E485*100</f>
        <v>0</v>
      </c>
      <c r="K485" s="96">
        <f>G485/F485*100</f>
        <v>0</v>
      </c>
    </row>
    <row r="486" spans="1:11" ht="47.25">
      <c r="A486" s="246"/>
      <c r="B486" s="260"/>
      <c r="C486" s="110" t="s">
        <v>78</v>
      </c>
      <c r="D486" s="95">
        <f t="shared" si="37"/>
        <v>0</v>
      </c>
      <c r="E486" s="95">
        <f t="shared" si="37"/>
        <v>0</v>
      </c>
      <c r="F486" s="95">
        <f t="shared" si="37"/>
        <v>0</v>
      </c>
      <c r="G486" s="95">
        <f t="shared" si="37"/>
        <v>0</v>
      </c>
      <c r="H486" s="95">
        <f t="shared" si="37"/>
        <v>0</v>
      </c>
      <c r="I486" s="96">
        <v>0</v>
      </c>
      <c r="J486" s="96">
        <v>0</v>
      </c>
      <c r="K486" s="96">
        <v>0</v>
      </c>
    </row>
    <row r="487" spans="1:11" ht="47.25">
      <c r="A487" s="246"/>
      <c r="B487" s="260"/>
      <c r="C487" s="110" t="s">
        <v>80</v>
      </c>
      <c r="D487" s="95">
        <f t="shared" si="37"/>
        <v>0</v>
      </c>
      <c r="E487" s="95">
        <f t="shared" si="37"/>
        <v>0</v>
      </c>
      <c r="F487" s="95">
        <f t="shared" si="37"/>
        <v>0</v>
      </c>
      <c r="G487" s="95">
        <f t="shared" si="37"/>
        <v>0</v>
      </c>
      <c r="H487" s="95">
        <f t="shared" si="37"/>
        <v>0</v>
      </c>
      <c r="I487" s="96">
        <v>0</v>
      </c>
      <c r="J487" s="96">
        <v>0</v>
      </c>
      <c r="K487" s="96">
        <v>0</v>
      </c>
    </row>
    <row r="488" spans="1:11" ht="47.25">
      <c r="A488" s="246"/>
      <c r="B488" s="260"/>
      <c r="C488" s="110" t="s">
        <v>81</v>
      </c>
      <c r="D488" s="95">
        <f t="shared" si="37"/>
        <v>0</v>
      </c>
      <c r="E488" s="95">
        <f t="shared" si="37"/>
        <v>0</v>
      </c>
      <c r="F488" s="95">
        <f t="shared" si="37"/>
        <v>0</v>
      </c>
      <c r="G488" s="95">
        <f t="shared" si="37"/>
        <v>0</v>
      </c>
      <c r="H488" s="95">
        <f t="shared" si="37"/>
        <v>0</v>
      </c>
      <c r="I488" s="96">
        <v>0</v>
      </c>
      <c r="J488" s="96">
        <v>0</v>
      </c>
      <c r="K488" s="96">
        <v>0</v>
      </c>
    </row>
    <row r="489" spans="1:11" ht="15.75">
      <c r="A489" s="246"/>
      <c r="B489" s="257" t="s">
        <v>82</v>
      </c>
      <c r="C489" s="258"/>
      <c r="D489" s="258"/>
      <c r="E489" s="258"/>
      <c r="F489" s="258"/>
      <c r="G489" s="258"/>
      <c r="H489" s="258"/>
      <c r="I489" s="258"/>
      <c r="J489" s="258"/>
      <c r="K489" s="259"/>
    </row>
    <row r="490" spans="1:11" ht="15.75">
      <c r="A490" s="246"/>
      <c r="B490" s="260" t="s">
        <v>215</v>
      </c>
      <c r="C490" s="110" t="s">
        <v>9</v>
      </c>
      <c r="D490" s="95">
        <f>D491+D492+D493+D494</f>
        <v>25</v>
      </c>
      <c r="E490" s="95">
        <f>E491+E492+E493+E494</f>
        <v>25</v>
      </c>
      <c r="F490" s="95">
        <f>F491+F492+F493+F494</f>
        <v>22.5</v>
      </c>
      <c r="G490" s="95">
        <f>G491+G492+G493+G494</f>
        <v>0</v>
      </c>
      <c r="H490" s="95">
        <f>H491+H492+H493+H494</f>
        <v>0</v>
      </c>
      <c r="I490" s="96">
        <f>H490/D490*100</f>
        <v>0</v>
      </c>
      <c r="J490" s="96">
        <f>G490/E490*100</f>
        <v>0</v>
      </c>
      <c r="K490" s="96">
        <f>G490/F490*100</f>
        <v>0</v>
      </c>
    </row>
    <row r="491" spans="1:11" ht="31.5">
      <c r="A491" s="246"/>
      <c r="B491" s="260"/>
      <c r="C491" s="110" t="s">
        <v>76</v>
      </c>
      <c r="D491" s="95">
        <f>D496+D501</f>
        <v>25</v>
      </c>
      <c r="E491" s="95">
        <f>E496+E501</f>
        <v>25</v>
      </c>
      <c r="F491" s="95">
        <f>F496+F501</f>
        <v>22.5</v>
      </c>
      <c r="G491" s="95">
        <f>G496+G501</f>
        <v>0</v>
      </c>
      <c r="H491" s="95">
        <f>H496+H501</f>
        <v>0</v>
      </c>
      <c r="I491" s="96">
        <f aca="true" t="shared" si="38" ref="I491:I501">H491/D491*100</f>
        <v>0</v>
      </c>
      <c r="J491" s="96">
        <f aca="true" t="shared" si="39" ref="J491:J501">G491/E491*100</f>
        <v>0</v>
      </c>
      <c r="K491" s="96">
        <f aca="true" t="shared" si="40" ref="K491:K501">G491/F491*100</f>
        <v>0</v>
      </c>
    </row>
    <row r="492" spans="1:11" ht="47.25">
      <c r="A492" s="246"/>
      <c r="B492" s="260"/>
      <c r="C492" s="110" t="s">
        <v>78</v>
      </c>
      <c r="D492" s="95">
        <f aca="true" t="shared" si="41" ref="D492:H494">D497+D502</f>
        <v>0</v>
      </c>
      <c r="E492" s="95">
        <f t="shared" si="41"/>
        <v>0</v>
      </c>
      <c r="F492" s="95">
        <f t="shared" si="41"/>
        <v>0</v>
      </c>
      <c r="G492" s="95">
        <f t="shared" si="41"/>
        <v>0</v>
      </c>
      <c r="H492" s="95">
        <f t="shared" si="41"/>
        <v>0</v>
      </c>
      <c r="I492" s="96">
        <v>0</v>
      </c>
      <c r="J492" s="96">
        <v>0</v>
      </c>
      <c r="K492" s="96">
        <v>0</v>
      </c>
    </row>
    <row r="493" spans="1:11" ht="47.25">
      <c r="A493" s="246"/>
      <c r="B493" s="260"/>
      <c r="C493" s="110" t="s">
        <v>80</v>
      </c>
      <c r="D493" s="95">
        <f t="shared" si="41"/>
        <v>0</v>
      </c>
      <c r="E493" s="95">
        <f t="shared" si="41"/>
        <v>0</v>
      </c>
      <c r="F493" s="95">
        <f>F498+F503</f>
        <v>0</v>
      </c>
      <c r="G493" s="95">
        <f>G498+G503</f>
        <v>0</v>
      </c>
      <c r="H493" s="95">
        <f>H498+H503</f>
        <v>0</v>
      </c>
      <c r="I493" s="96">
        <v>0</v>
      </c>
      <c r="J493" s="96">
        <v>0</v>
      </c>
      <c r="K493" s="96">
        <v>0</v>
      </c>
    </row>
    <row r="494" spans="1:11" ht="47.25">
      <c r="A494" s="246"/>
      <c r="B494" s="260"/>
      <c r="C494" s="110" t="s">
        <v>81</v>
      </c>
      <c r="D494" s="95">
        <f t="shared" si="41"/>
        <v>0</v>
      </c>
      <c r="E494" s="95">
        <f t="shared" si="41"/>
        <v>0</v>
      </c>
      <c r="F494" s="95">
        <f t="shared" si="41"/>
        <v>0</v>
      </c>
      <c r="G494" s="95">
        <f t="shared" si="41"/>
        <v>0</v>
      </c>
      <c r="H494" s="95">
        <f t="shared" si="41"/>
        <v>0</v>
      </c>
      <c r="I494" s="96">
        <v>0</v>
      </c>
      <c r="J494" s="96">
        <v>0</v>
      </c>
      <c r="K494" s="96">
        <v>0</v>
      </c>
    </row>
    <row r="495" spans="1:11" ht="15.75">
      <c r="A495" s="250" t="s">
        <v>311</v>
      </c>
      <c r="B495" s="260" t="s">
        <v>215</v>
      </c>
      <c r="C495" s="110" t="s">
        <v>9</v>
      </c>
      <c r="D495" s="95">
        <f>D496+D497+D498+D499</f>
        <v>10</v>
      </c>
      <c r="E495" s="95">
        <f>E496+E497+E498+E499</f>
        <v>10</v>
      </c>
      <c r="F495" s="95">
        <f>F496+F497+F498+F499</f>
        <v>10</v>
      </c>
      <c r="G495" s="95">
        <f>G496+G497+G498+G499</f>
        <v>0</v>
      </c>
      <c r="H495" s="95">
        <f>H496+H497+H498+H499</f>
        <v>0</v>
      </c>
      <c r="I495" s="96">
        <f t="shared" si="38"/>
        <v>0</v>
      </c>
      <c r="J495" s="96">
        <f t="shared" si="39"/>
        <v>0</v>
      </c>
      <c r="K495" s="96">
        <f t="shared" si="40"/>
        <v>0</v>
      </c>
    </row>
    <row r="496" spans="1:11" ht="31.5">
      <c r="A496" s="251"/>
      <c r="B496" s="260"/>
      <c r="C496" s="110" t="s">
        <v>76</v>
      </c>
      <c r="D496" s="95">
        <v>10</v>
      </c>
      <c r="E496" s="95">
        <v>10</v>
      </c>
      <c r="F496" s="95">
        <v>10</v>
      </c>
      <c r="G496" s="95">
        <v>0</v>
      </c>
      <c r="H496" s="95">
        <v>0</v>
      </c>
      <c r="I496" s="96">
        <f t="shared" si="38"/>
        <v>0</v>
      </c>
      <c r="J496" s="96">
        <f t="shared" si="39"/>
        <v>0</v>
      </c>
      <c r="K496" s="96">
        <f t="shared" si="40"/>
        <v>0</v>
      </c>
    </row>
    <row r="497" spans="1:11" ht="47.25">
      <c r="A497" s="251"/>
      <c r="B497" s="260"/>
      <c r="C497" s="110" t="s">
        <v>78</v>
      </c>
      <c r="D497" s="95">
        <v>0</v>
      </c>
      <c r="E497" s="95">
        <v>0</v>
      </c>
      <c r="F497" s="95">
        <v>0</v>
      </c>
      <c r="G497" s="95">
        <v>0</v>
      </c>
      <c r="H497" s="95">
        <v>0</v>
      </c>
      <c r="I497" s="96">
        <v>0</v>
      </c>
      <c r="J497" s="96">
        <v>0</v>
      </c>
      <c r="K497" s="96">
        <v>0</v>
      </c>
    </row>
    <row r="498" spans="1:11" ht="47.25">
      <c r="A498" s="251"/>
      <c r="B498" s="260"/>
      <c r="C498" s="110" t="s">
        <v>80</v>
      </c>
      <c r="D498" s="95">
        <v>0</v>
      </c>
      <c r="E498" s="95">
        <v>0</v>
      </c>
      <c r="F498" s="95">
        <v>0</v>
      </c>
      <c r="G498" s="95">
        <v>0</v>
      </c>
      <c r="H498" s="95">
        <v>0</v>
      </c>
      <c r="I498" s="96">
        <v>0</v>
      </c>
      <c r="J498" s="96">
        <v>0</v>
      </c>
      <c r="K498" s="96">
        <v>0</v>
      </c>
    </row>
    <row r="499" spans="1:11" ht="47.25">
      <c r="A499" s="252"/>
      <c r="B499" s="260"/>
      <c r="C499" s="110" t="s">
        <v>81</v>
      </c>
      <c r="D499" s="95">
        <v>0</v>
      </c>
      <c r="E499" s="95">
        <v>0</v>
      </c>
      <c r="F499" s="95">
        <v>0</v>
      </c>
      <c r="G499" s="95">
        <v>0</v>
      </c>
      <c r="H499" s="95">
        <v>0</v>
      </c>
      <c r="I499" s="96">
        <v>0</v>
      </c>
      <c r="J499" s="96">
        <v>0</v>
      </c>
      <c r="K499" s="96">
        <v>0</v>
      </c>
    </row>
    <row r="500" spans="1:11" ht="15.75">
      <c r="A500" s="250" t="s">
        <v>312</v>
      </c>
      <c r="B500" s="260" t="s">
        <v>215</v>
      </c>
      <c r="C500" s="110" t="s">
        <v>9</v>
      </c>
      <c r="D500" s="95">
        <f>D501+D502+D503+D504</f>
        <v>15</v>
      </c>
      <c r="E500" s="95">
        <f>E501+E502+E503+E504</f>
        <v>15</v>
      </c>
      <c r="F500" s="95">
        <f>F501+F502+F503+F504</f>
        <v>12.5</v>
      </c>
      <c r="G500" s="95">
        <f>G501+G502+G503+G504</f>
        <v>0</v>
      </c>
      <c r="H500" s="95">
        <f>H501+H502+H503+H504</f>
        <v>0</v>
      </c>
      <c r="I500" s="96">
        <f t="shared" si="38"/>
        <v>0</v>
      </c>
      <c r="J500" s="96">
        <f t="shared" si="39"/>
        <v>0</v>
      </c>
      <c r="K500" s="96">
        <f t="shared" si="40"/>
        <v>0</v>
      </c>
    </row>
    <row r="501" spans="1:11" ht="31.5">
      <c r="A501" s="251"/>
      <c r="B501" s="260"/>
      <c r="C501" s="110" t="s">
        <v>76</v>
      </c>
      <c r="D501" s="95">
        <v>15</v>
      </c>
      <c r="E501" s="95">
        <v>15</v>
      </c>
      <c r="F501" s="95">
        <v>12.5</v>
      </c>
      <c r="G501" s="95">
        <v>0</v>
      </c>
      <c r="H501" s="95">
        <v>0</v>
      </c>
      <c r="I501" s="96">
        <f t="shared" si="38"/>
        <v>0</v>
      </c>
      <c r="J501" s="96">
        <f t="shared" si="39"/>
        <v>0</v>
      </c>
      <c r="K501" s="96">
        <f t="shared" si="40"/>
        <v>0</v>
      </c>
    </row>
    <row r="502" spans="1:11" ht="47.25">
      <c r="A502" s="251"/>
      <c r="B502" s="260"/>
      <c r="C502" s="110" t="s">
        <v>78</v>
      </c>
      <c r="D502" s="95">
        <v>0</v>
      </c>
      <c r="E502" s="95">
        <v>0</v>
      </c>
      <c r="F502" s="95">
        <v>0</v>
      </c>
      <c r="G502" s="95">
        <v>0</v>
      </c>
      <c r="H502" s="95">
        <v>0</v>
      </c>
      <c r="I502" s="96">
        <v>0</v>
      </c>
      <c r="J502" s="96">
        <v>0</v>
      </c>
      <c r="K502" s="96">
        <v>0</v>
      </c>
    </row>
    <row r="503" spans="1:11" ht="47.25">
      <c r="A503" s="251"/>
      <c r="B503" s="260"/>
      <c r="C503" s="110" t="s">
        <v>80</v>
      </c>
      <c r="D503" s="95">
        <v>0</v>
      </c>
      <c r="E503" s="95">
        <v>0</v>
      </c>
      <c r="F503" s="95">
        <v>0</v>
      </c>
      <c r="G503" s="95">
        <v>0</v>
      </c>
      <c r="H503" s="95">
        <v>0</v>
      </c>
      <c r="I503" s="96">
        <v>0</v>
      </c>
      <c r="J503" s="96">
        <v>0</v>
      </c>
      <c r="K503" s="96">
        <v>0</v>
      </c>
    </row>
    <row r="504" spans="1:11" ht="47.25">
      <c r="A504" s="252"/>
      <c r="B504" s="260"/>
      <c r="C504" s="110" t="s">
        <v>81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6">
        <v>0</v>
      </c>
      <c r="J504" s="96">
        <v>0</v>
      </c>
      <c r="K504" s="96">
        <v>0</v>
      </c>
    </row>
    <row r="505" spans="1:11" ht="15.75">
      <c r="A505" s="246" t="s">
        <v>313</v>
      </c>
      <c r="B505" s="260" t="s">
        <v>292</v>
      </c>
      <c r="C505" s="110" t="s">
        <v>9</v>
      </c>
      <c r="D505" s="95">
        <f>D506+D507+D508+D509</f>
        <v>0</v>
      </c>
      <c r="E505" s="95">
        <f>E506+E507+E508+E509</f>
        <v>0</v>
      </c>
      <c r="F505" s="95">
        <f>F506+F507+F508+F509</f>
        <v>0</v>
      </c>
      <c r="G505" s="95">
        <f>G506+G507+G508+G509</f>
        <v>0</v>
      </c>
      <c r="H505" s="95">
        <f>H506+H507+H508+H509</f>
        <v>0</v>
      </c>
      <c r="I505" s="96">
        <v>0</v>
      </c>
      <c r="J505" s="96">
        <v>0</v>
      </c>
      <c r="K505" s="96">
        <v>0</v>
      </c>
    </row>
    <row r="506" spans="1:11" ht="31.5">
      <c r="A506" s="246"/>
      <c r="B506" s="260"/>
      <c r="C506" s="110" t="s">
        <v>76</v>
      </c>
      <c r="D506" s="95">
        <f>D512</f>
        <v>0</v>
      </c>
      <c r="E506" s="95">
        <f>E512</f>
        <v>0</v>
      </c>
      <c r="F506" s="95">
        <f>F512</f>
        <v>0</v>
      </c>
      <c r="G506" s="95">
        <f>G512</f>
        <v>0</v>
      </c>
      <c r="H506" s="95">
        <f>H512</f>
        <v>0</v>
      </c>
      <c r="I506" s="96">
        <v>0</v>
      </c>
      <c r="J506" s="96">
        <v>0</v>
      </c>
      <c r="K506" s="96">
        <v>0</v>
      </c>
    </row>
    <row r="507" spans="1:11" ht="47.25">
      <c r="A507" s="246"/>
      <c r="B507" s="260"/>
      <c r="C507" s="110" t="s">
        <v>78</v>
      </c>
      <c r="D507" s="95">
        <f aca="true" t="shared" si="42" ref="D507:H509">D513</f>
        <v>0</v>
      </c>
      <c r="E507" s="95">
        <f t="shared" si="42"/>
        <v>0</v>
      </c>
      <c r="F507" s="95">
        <f t="shared" si="42"/>
        <v>0</v>
      </c>
      <c r="G507" s="95">
        <f t="shared" si="42"/>
        <v>0</v>
      </c>
      <c r="H507" s="95">
        <f t="shared" si="42"/>
        <v>0</v>
      </c>
      <c r="I507" s="96">
        <v>0</v>
      </c>
      <c r="J507" s="96">
        <v>0</v>
      </c>
      <c r="K507" s="96">
        <v>0</v>
      </c>
    </row>
    <row r="508" spans="1:11" ht="47.25">
      <c r="A508" s="246"/>
      <c r="B508" s="260"/>
      <c r="C508" s="110" t="s">
        <v>80</v>
      </c>
      <c r="D508" s="95">
        <f t="shared" si="42"/>
        <v>0</v>
      </c>
      <c r="E508" s="95">
        <f t="shared" si="42"/>
        <v>0</v>
      </c>
      <c r="F508" s="95">
        <f t="shared" si="42"/>
        <v>0</v>
      </c>
      <c r="G508" s="95">
        <f t="shared" si="42"/>
        <v>0</v>
      </c>
      <c r="H508" s="95">
        <f t="shared" si="42"/>
        <v>0</v>
      </c>
      <c r="I508" s="96">
        <v>0</v>
      </c>
      <c r="J508" s="96">
        <v>0</v>
      </c>
      <c r="K508" s="96">
        <v>0</v>
      </c>
    </row>
    <row r="509" spans="1:11" ht="47.25">
      <c r="A509" s="246"/>
      <c r="B509" s="260"/>
      <c r="C509" s="110" t="s">
        <v>81</v>
      </c>
      <c r="D509" s="95">
        <f t="shared" si="42"/>
        <v>0</v>
      </c>
      <c r="E509" s="95">
        <f t="shared" si="42"/>
        <v>0</v>
      </c>
      <c r="F509" s="95">
        <f t="shared" si="42"/>
        <v>0</v>
      </c>
      <c r="G509" s="95">
        <f t="shared" si="42"/>
        <v>0</v>
      </c>
      <c r="H509" s="95">
        <f t="shared" si="42"/>
        <v>0</v>
      </c>
      <c r="I509" s="96">
        <v>0</v>
      </c>
      <c r="J509" s="96">
        <v>0</v>
      </c>
      <c r="K509" s="96">
        <v>0</v>
      </c>
    </row>
    <row r="510" spans="1:11" ht="15.75">
      <c r="A510" s="246"/>
      <c r="B510" s="257" t="s">
        <v>82</v>
      </c>
      <c r="C510" s="258"/>
      <c r="D510" s="258"/>
      <c r="E510" s="258"/>
      <c r="F510" s="258"/>
      <c r="G510" s="258"/>
      <c r="H510" s="258"/>
      <c r="I510" s="258"/>
      <c r="J510" s="258"/>
      <c r="K510" s="259"/>
    </row>
    <row r="511" spans="1:11" ht="15.75">
      <c r="A511" s="246"/>
      <c r="B511" s="260" t="s">
        <v>215</v>
      </c>
      <c r="C511" s="110" t="s">
        <v>9</v>
      </c>
      <c r="D511" s="95">
        <f>D512+D513+D514+D515</f>
        <v>0</v>
      </c>
      <c r="E511" s="95">
        <f>E512+E513+E514+E515</f>
        <v>0</v>
      </c>
      <c r="F511" s="95">
        <f>F512+F513+F514+F515</f>
        <v>0</v>
      </c>
      <c r="G511" s="95">
        <f>G512+G513+G514+G515</f>
        <v>0</v>
      </c>
      <c r="H511" s="95">
        <f>H512+H513+H514+H515</f>
        <v>0</v>
      </c>
      <c r="I511" s="95">
        <v>0</v>
      </c>
      <c r="J511" s="95">
        <v>0</v>
      </c>
      <c r="K511" s="95">
        <v>0</v>
      </c>
    </row>
    <row r="512" spans="1:11" ht="31.5">
      <c r="A512" s="246"/>
      <c r="B512" s="260"/>
      <c r="C512" s="110" t="s">
        <v>76</v>
      </c>
      <c r="D512" s="95">
        <f>D517</f>
        <v>0</v>
      </c>
      <c r="E512" s="95">
        <f>E517</f>
        <v>0</v>
      </c>
      <c r="F512" s="95">
        <f>F517</f>
        <v>0</v>
      </c>
      <c r="G512" s="95">
        <f>G517</f>
        <v>0</v>
      </c>
      <c r="H512" s="95">
        <f>H517</f>
        <v>0</v>
      </c>
      <c r="I512" s="95">
        <v>0</v>
      </c>
      <c r="J512" s="95">
        <v>0</v>
      </c>
      <c r="K512" s="95">
        <v>0</v>
      </c>
    </row>
    <row r="513" spans="1:11" ht="47.25">
      <c r="A513" s="246"/>
      <c r="B513" s="260"/>
      <c r="C513" s="110" t="s">
        <v>78</v>
      </c>
      <c r="D513" s="95">
        <v>0</v>
      </c>
      <c r="E513" s="95">
        <v>0</v>
      </c>
      <c r="F513" s="95">
        <v>0</v>
      </c>
      <c r="G513" s="95">
        <v>0</v>
      </c>
      <c r="H513" s="95">
        <v>0</v>
      </c>
      <c r="I513" s="95">
        <v>0</v>
      </c>
      <c r="J513" s="95">
        <v>0</v>
      </c>
      <c r="K513" s="95">
        <v>0</v>
      </c>
    </row>
    <row r="514" spans="1:11" ht="47.25">
      <c r="A514" s="246"/>
      <c r="B514" s="260"/>
      <c r="C514" s="110" t="s">
        <v>80</v>
      </c>
      <c r="D514" s="95">
        <v>0</v>
      </c>
      <c r="E514" s="95">
        <v>0</v>
      </c>
      <c r="F514" s="95">
        <v>0</v>
      </c>
      <c r="G514" s="95">
        <v>0</v>
      </c>
      <c r="H514" s="95">
        <v>0</v>
      </c>
      <c r="I514" s="95">
        <v>0</v>
      </c>
      <c r="J514" s="95">
        <v>0</v>
      </c>
      <c r="K514" s="95">
        <v>0</v>
      </c>
    </row>
    <row r="515" spans="1:11" ht="47.25">
      <c r="A515" s="246"/>
      <c r="B515" s="260"/>
      <c r="C515" s="110" t="s">
        <v>81</v>
      </c>
      <c r="D515" s="95">
        <v>0</v>
      </c>
      <c r="E515" s="95">
        <v>0</v>
      </c>
      <c r="F515" s="95">
        <v>0</v>
      </c>
      <c r="G515" s="95">
        <v>0</v>
      </c>
      <c r="H515" s="95">
        <v>0</v>
      </c>
      <c r="I515" s="95">
        <v>0</v>
      </c>
      <c r="J515" s="95">
        <v>0</v>
      </c>
      <c r="K515" s="95">
        <v>0</v>
      </c>
    </row>
    <row r="516" spans="1:11" ht="15.75">
      <c r="A516" s="239" t="s">
        <v>314</v>
      </c>
      <c r="B516" s="260" t="s">
        <v>215</v>
      </c>
      <c r="C516" s="110" t="s">
        <v>9</v>
      </c>
      <c r="D516" s="95">
        <f>D517+D518+D519+D520</f>
        <v>0</v>
      </c>
      <c r="E516" s="95">
        <f>E517+E518+E519+E520</f>
        <v>0</v>
      </c>
      <c r="F516" s="95">
        <f>F517+F518+F519+F520</f>
        <v>0</v>
      </c>
      <c r="G516" s="95">
        <f>G517+G518+G519+G520</f>
        <v>0</v>
      </c>
      <c r="H516" s="95">
        <f>H517+H518+H519+H520</f>
        <v>0</v>
      </c>
      <c r="I516" s="95">
        <v>0</v>
      </c>
      <c r="J516" s="95">
        <v>0</v>
      </c>
      <c r="K516" s="95">
        <v>0</v>
      </c>
    </row>
    <row r="517" spans="1:11" ht="31.5">
      <c r="A517" s="240"/>
      <c r="B517" s="260"/>
      <c r="C517" s="110" t="s">
        <v>76</v>
      </c>
      <c r="D517" s="95">
        <v>0</v>
      </c>
      <c r="E517" s="95">
        <v>0</v>
      </c>
      <c r="F517" s="95">
        <f>100-100</f>
        <v>0</v>
      </c>
      <c r="G517" s="95">
        <v>0</v>
      </c>
      <c r="H517" s="95">
        <v>0</v>
      </c>
      <c r="I517" s="95">
        <v>0</v>
      </c>
      <c r="J517" s="95">
        <v>0</v>
      </c>
      <c r="K517" s="95">
        <v>0</v>
      </c>
    </row>
    <row r="518" spans="1:11" ht="47.25">
      <c r="A518" s="240"/>
      <c r="B518" s="260"/>
      <c r="C518" s="110" t="s">
        <v>78</v>
      </c>
      <c r="D518" s="95">
        <v>0</v>
      </c>
      <c r="E518" s="95">
        <v>0</v>
      </c>
      <c r="F518" s="95">
        <v>0</v>
      </c>
      <c r="G518" s="95">
        <v>0</v>
      </c>
      <c r="H518" s="95">
        <v>0</v>
      </c>
      <c r="I518" s="95">
        <v>0</v>
      </c>
      <c r="J518" s="95">
        <v>0</v>
      </c>
      <c r="K518" s="95">
        <v>0</v>
      </c>
    </row>
    <row r="519" spans="1:11" ht="47.25">
      <c r="A519" s="240"/>
      <c r="B519" s="260"/>
      <c r="C519" s="110" t="s">
        <v>80</v>
      </c>
      <c r="D519" s="95">
        <v>0</v>
      </c>
      <c r="E519" s="95">
        <v>0</v>
      </c>
      <c r="F519" s="95">
        <v>0</v>
      </c>
      <c r="G519" s="95">
        <v>0</v>
      </c>
      <c r="H519" s="95">
        <v>0</v>
      </c>
      <c r="I519" s="95">
        <v>0</v>
      </c>
      <c r="J519" s="95">
        <v>0</v>
      </c>
      <c r="K519" s="95">
        <v>0</v>
      </c>
    </row>
    <row r="520" spans="1:11" ht="47.25">
      <c r="A520" s="241"/>
      <c r="B520" s="260"/>
      <c r="C520" s="110" t="s">
        <v>81</v>
      </c>
      <c r="D520" s="95">
        <v>0</v>
      </c>
      <c r="E520" s="95">
        <v>0</v>
      </c>
      <c r="F520" s="95">
        <v>0</v>
      </c>
      <c r="G520" s="95">
        <v>0</v>
      </c>
      <c r="H520" s="95">
        <v>0</v>
      </c>
      <c r="I520" s="95">
        <v>0</v>
      </c>
      <c r="J520" s="95">
        <v>0</v>
      </c>
      <c r="K520" s="95">
        <v>0</v>
      </c>
    </row>
  </sheetData>
  <sheetProtection/>
  <mergeCells count="189"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20"/>
  <sheetViews>
    <sheetView zoomScale="70" zoomScaleNormal="70" zoomScalePageLayoutView="0" workbookViewId="0" topLeftCell="A1">
      <selection activeCell="A1" sqref="A1:IV16384"/>
    </sheetView>
  </sheetViews>
  <sheetFormatPr defaultColWidth="19.00390625" defaultRowHeight="15"/>
  <cols>
    <col min="1" max="1" width="39.140625" style="77" customWidth="1"/>
    <col min="2" max="10" width="19.00390625" style="77" customWidth="1"/>
    <col min="11" max="11" width="20.28125" style="77" customWidth="1"/>
    <col min="12" max="16384" width="19.00390625" style="77" customWidth="1"/>
  </cols>
  <sheetData>
    <row r="1" spans="3:13" ht="15.75">
      <c r="C1" s="78"/>
      <c r="D1" s="78"/>
      <c r="K1" s="79" t="s">
        <v>197</v>
      </c>
      <c r="L1" s="79"/>
      <c r="M1" s="79"/>
    </row>
    <row r="2" spans="1:11" ht="15.75">
      <c r="A2" s="226" t="s">
        <v>198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5.75">
      <c r="A3" s="226" t="s">
        <v>199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6" ht="15.75">
      <c r="A4" s="228"/>
      <c r="B4" s="228"/>
      <c r="C4" s="228"/>
      <c r="D4" s="228"/>
      <c r="E4" s="228"/>
      <c r="F4" s="228"/>
    </row>
    <row r="5" spans="1:11" ht="15.75">
      <c r="A5" s="80"/>
      <c r="B5" s="80"/>
      <c r="C5" s="80"/>
      <c r="D5" s="80"/>
      <c r="E5" s="80"/>
      <c r="F5" s="80"/>
      <c r="I5" s="81"/>
      <c r="J5" s="81"/>
      <c r="K5" s="81" t="s">
        <v>60</v>
      </c>
    </row>
    <row r="6" spans="1:11" ht="15.75">
      <c r="A6" s="229" t="s">
        <v>61</v>
      </c>
      <c r="B6" s="229" t="s">
        <v>200</v>
      </c>
      <c r="C6" s="229" t="s">
        <v>201</v>
      </c>
      <c r="D6" s="229" t="s">
        <v>202</v>
      </c>
      <c r="E6" s="229" t="s">
        <v>203</v>
      </c>
      <c r="F6" s="229" t="s">
        <v>204</v>
      </c>
      <c r="G6" s="229" t="s">
        <v>205</v>
      </c>
      <c r="H6" s="229" t="s">
        <v>206</v>
      </c>
      <c r="I6" s="230" t="s">
        <v>207</v>
      </c>
      <c r="J6" s="230"/>
      <c r="K6" s="230"/>
    </row>
    <row r="7" spans="1:11" ht="47.25">
      <c r="A7" s="229"/>
      <c r="B7" s="229"/>
      <c r="C7" s="229"/>
      <c r="D7" s="229"/>
      <c r="E7" s="229"/>
      <c r="F7" s="229"/>
      <c r="G7" s="229"/>
      <c r="H7" s="229"/>
      <c r="I7" s="82" t="s">
        <v>208</v>
      </c>
      <c r="J7" s="82" t="s">
        <v>209</v>
      </c>
      <c r="K7" s="82" t="s">
        <v>210</v>
      </c>
    </row>
    <row r="8" spans="1:11" ht="15.75">
      <c r="A8" s="82">
        <v>1</v>
      </c>
      <c r="B8" s="83">
        <v>2</v>
      </c>
      <c r="C8" s="83">
        <v>3</v>
      </c>
      <c r="D8" s="83">
        <v>4</v>
      </c>
      <c r="E8" s="83">
        <v>5</v>
      </c>
      <c r="F8" s="83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</row>
    <row r="9" spans="1:11" ht="15.75">
      <c r="A9" s="231" t="s">
        <v>211</v>
      </c>
      <c r="B9" s="234" t="s">
        <v>212</v>
      </c>
      <c r="C9" s="85" t="s">
        <v>9</v>
      </c>
      <c r="D9" s="86">
        <f>D10+D11+D12+D13</f>
        <v>1350</v>
      </c>
      <c r="E9" s="86">
        <f>E10+E11+E12+E13</f>
        <v>1140</v>
      </c>
      <c r="F9" s="86">
        <f>F10+F11+F12+F13</f>
        <v>1107.4</v>
      </c>
      <c r="G9" s="86">
        <f>G10+G11+G12+G13</f>
        <v>146.76</v>
      </c>
      <c r="H9" s="86">
        <f>H10+H11+H12+H13</f>
        <v>91.76</v>
      </c>
      <c r="I9" s="87">
        <f>G9/D9*100</f>
        <v>10.87111111111111</v>
      </c>
      <c r="J9" s="88">
        <f>G9/E9*100</f>
        <v>12.873684210526315</v>
      </c>
      <c r="K9" s="88">
        <f>G9/F9*100</f>
        <v>13.25266389741737</v>
      </c>
    </row>
    <row r="10" spans="1:11" ht="31.5">
      <c r="A10" s="232"/>
      <c r="B10" s="234"/>
      <c r="C10" s="85" t="s">
        <v>76</v>
      </c>
      <c r="D10" s="86">
        <f>D16+D21+D26+D31</f>
        <v>1140</v>
      </c>
      <c r="E10" s="86">
        <f aca="true" t="shared" si="0" ref="E10:H12">E16+E21+E26+E31</f>
        <v>1140</v>
      </c>
      <c r="F10" s="86">
        <f t="shared" si="0"/>
        <v>1107.4</v>
      </c>
      <c r="G10" s="86">
        <f t="shared" si="0"/>
        <v>91.76</v>
      </c>
      <c r="H10" s="86">
        <f t="shared" si="0"/>
        <v>91.76</v>
      </c>
      <c r="I10" s="87">
        <f>G10/D10*100</f>
        <v>8.049122807017545</v>
      </c>
      <c r="J10" s="88">
        <f>G10/E10*100</f>
        <v>8.049122807017545</v>
      </c>
      <c r="K10" s="88">
        <f>G10/F10*100</f>
        <v>8.28607549214376</v>
      </c>
    </row>
    <row r="11" spans="1:11" ht="31.5">
      <c r="A11" s="232"/>
      <c r="B11" s="234"/>
      <c r="C11" s="89" t="s">
        <v>213</v>
      </c>
      <c r="D11" s="86">
        <f>D17+D22+D27+D32</f>
        <v>0</v>
      </c>
      <c r="E11" s="86">
        <f t="shared" si="0"/>
        <v>0</v>
      </c>
      <c r="F11" s="86">
        <f t="shared" si="0"/>
        <v>0</v>
      </c>
      <c r="G11" s="86">
        <f t="shared" si="0"/>
        <v>0</v>
      </c>
      <c r="H11" s="86">
        <f t="shared" si="0"/>
        <v>0</v>
      </c>
      <c r="I11" s="87">
        <v>0</v>
      </c>
      <c r="J11" s="88">
        <v>0</v>
      </c>
      <c r="K11" s="88">
        <v>0</v>
      </c>
    </row>
    <row r="12" spans="1:11" ht="47.25">
      <c r="A12" s="232"/>
      <c r="B12" s="234"/>
      <c r="C12" s="85" t="s">
        <v>80</v>
      </c>
      <c r="D12" s="86">
        <f>D18+D23+D28+D33</f>
        <v>0</v>
      </c>
      <c r="E12" s="86">
        <f t="shared" si="0"/>
        <v>0</v>
      </c>
      <c r="F12" s="86">
        <f t="shared" si="0"/>
        <v>0</v>
      </c>
      <c r="G12" s="86">
        <f t="shared" si="0"/>
        <v>0</v>
      </c>
      <c r="H12" s="86">
        <f t="shared" si="0"/>
        <v>0</v>
      </c>
      <c r="I12" s="87">
        <v>0</v>
      </c>
      <c r="J12" s="88">
        <v>0</v>
      </c>
      <c r="K12" s="88">
        <v>0</v>
      </c>
    </row>
    <row r="13" spans="1:11" ht="47.25">
      <c r="A13" s="232"/>
      <c r="B13" s="234"/>
      <c r="C13" s="85" t="s">
        <v>81</v>
      </c>
      <c r="D13" s="86">
        <f>D19+D24+D29+D34</f>
        <v>210</v>
      </c>
      <c r="E13" s="86">
        <f>E19+E24+E29+E34</f>
        <v>0</v>
      </c>
      <c r="F13" s="86">
        <f>F19+F24+F29+F34</f>
        <v>0</v>
      </c>
      <c r="G13" s="86">
        <f>G19+G24+G29+G34</f>
        <v>55</v>
      </c>
      <c r="H13" s="86">
        <f>H19+H24+H29+H34</f>
        <v>0</v>
      </c>
      <c r="I13" s="87">
        <f>G13/D13*100</f>
        <v>26.190476190476193</v>
      </c>
      <c r="J13" s="88">
        <v>0</v>
      </c>
      <c r="K13" s="88">
        <v>0</v>
      </c>
    </row>
    <row r="14" spans="1:11" ht="15.75">
      <c r="A14" s="232"/>
      <c r="B14" s="235" t="s">
        <v>82</v>
      </c>
      <c r="C14" s="235"/>
      <c r="D14" s="235"/>
      <c r="E14" s="235"/>
      <c r="F14" s="235"/>
      <c r="G14" s="90"/>
      <c r="H14" s="90"/>
      <c r="I14" s="91"/>
      <c r="J14" s="91"/>
      <c r="K14" s="91"/>
    </row>
    <row r="15" spans="1:11" ht="15.75">
      <c r="A15" s="232"/>
      <c r="B15" s="231" t="s">
        <v>214</v>
      </c>
      <c r="C15" s="85" t="s">
        <v>9</v>
      </c>
      <c r="D15" s="86">
        <f>D16+D17+D18+D19</f>
        <v>520</v>
      </c>
      <c r="E15" s="86">
        <f>E16+E17+E18+E19</f>
        <v>520</v>
      </c>
      <c r="F15" s="86">
        <f>F16+F17+F18+F19</f>
        <v>520</v>
      </c>
      <c r="G15" s="86">
        <f>G16+G17+G18+G19</f>
        <v>30</v>
      </c>
      <c r="H15" s="86">
        <f>H16+H17+H18+H19</f>
        <v>30</v>
      </c>
      <c r="I15" s="88">
        <f>H15/D15*100</f>
        <v>5.769230769230769</v>
      </c>
      <c r="J15" s="88">
        <f>G15/E15*100</f>
        <v>5.769230769230769</v>
      </c>
      <c r="K15" s="88">
        <f>G15/F15*100</f>
        <v>5.769230769230769</v>
      </c>
    </row>
    <row r="16" spans="1:11" ht="31.5">
      <c r="A16" s="232"/>
      <c r="B16" s="232"/>
      <c r="C16" s="85" t="s">
        <v>76</v>
      </c>
      <c r="D16" s="86">
        <f aca="true" t="shared" si="1" ref="D16:H19">D42+D369</f>
        <v>520</v>
      </c>
      <c r="E16" s="86">
        <f t="shared" si="1"/>
        <v>520</v>
      </c>
      <c r="F16" s="86">
        <f t="shared" si="1"/>
        <v>520</v>
      </c>
      <c r="G16" s="86">
        <f t="shared" si="1"/>
        <v>30</v>
      </c>
      <c r="H16" s="86">
        <f t="shared" si="1"/>
        <v>30</v>
      </c>
      <c r="I16" s="88">
        <f>H16/D16*100</f>
        <v>5.769230769230769</v>
      </c>
      <c r="J16" s="88">
        <f>G16/E16*100</f>
        <v>5.769230769230769</v>
      </c>
      <c r="K16" s="88">
        <f>G16/F16*100</f>
        <v>5.769230769230769</v>
      </c>
    </row>
    <row r="17" spans="1:11" ht="31.5">
      <c r="A17" s="232"/>
      <c r="B17" s="232"/>
      <c r="C17" s="89" t="s">
        <v>213</v>
      </c>
      <c r="D17" s="86">
        <f t="shared" si="1"/>
        <v>0</v>
      </c>
      <c r="E17" s="86">
        <f t="shared" si="1"/>
        <v>0</v>
      </c>
      <c r="F17" s="86">
        <f t="shared" si="1"/>
        <v>0</v>
      </c>
      <c r="G17" s="86">
        <f t="shared" si="1"/>
        <v>0</v>
      </c>
      <c r="H17" s="86">
        <f t="shared" si="1"/>
        <v>0</v>
      </c>
      <c r="I17" s="88">
        <v>0</v>
      </c>
      <c r="J17" s="88">
        <v>0</v>
      </c>
      <c r="K17" s="88">
        <v>0</v>
      </c>
    </row>
    <row r="18" spans="1:11" ht="47.25">
      <c r="A18" s="232"/>
      <c r="B18" s="232"/>
      <c r="C18" s="85" t="s">
        <v>80</v>
      </c>
      <c r="D18" s="86">
        <f t="shared" si="1"/>
        <v>0</v>
      </c>
      <c r="E18" s="86">
        <f t="shared" si="1"/>
        <v>0</v>
      </c>
      <c r="F18" s="86">
        <f t="shared" si="1"/>
        <v>0</v>
      </c>
      <c r="G18" s="86">
        <f t="shared" si="1"/>
        <v>0</v>
      </c>
      <c r="H18" s="86">
        <f t="shared" si="1"/>
        <v>0</v>
      </c>
      <c r="I18" s="88">
        <v>0</v>
      </c>
      <c r="J18" s="88">
        <v>0</v>
      </c>
      <c r="K18" s="88">
        <v>0</v>
      </c>
    </row>
    <row r="19" spans="1:11" ht="47.25">
      <c r="A19" s="232"/>
      <c r="B19" s="233"/>
      <c r="C19" s="85" t="s">
        <v>81</v>
      </c>
      <c r="D19" s="86">
        <f t="shared" si="1"/>
        <v>0</v>
      </c>
      <c r="E19" s="86">
        <f t="shared" si="1"/>
        <v>0</v>
      </c>
      <c r="F19" s="86">
        <f t="shared" si="1"/>
        <v>0</v>
      </c>
      <c r="G19" s="86">
        <f t="shared" si="1"/>
        <v>0</v>
      </c>
      <c r="H19" s="86">
        <f t="shared" si="1"/>
        <v>0</v>
      </c>
      <c r="I19" s="88">
        <v>0</v>
      </c>
      <c r="J19" s="88">
        <v>0</v>
      </c>
      <c r="K19" s="88">
        <v>0</v>
      </c>
    </row>
    <row r="20" spans="1:11" ht="15.75">
      <c r="A20" s="232"/>
      <c r="B20" s="231" t="s">
        <v>215</v>
      </c>
      <c r="C20" s="85" t="s">
        <v>9</v>
      </c>
      <c r="D20" s="86">
        <f>D21+D22+D23+D24</f>
        <v>620</v>
      </c>
      <c r="E20" s="86">
        <f>E21+E22+E23+E24</f>
        <v>620</v>
      </c>
      <c r="F20" s="86">
        <f>F21+F22+F23+F24</f>
        <v>587.4</v>
      </c>
      <c r="G20" s="86">
        <f>G21+G22+G23+G24</f>
        <v>61.760000000000005</v>
      </c>
      <c r="H20" s="86">
        <f>H21+H22+H23+H24</f>
        <v>61.760000000000005</v>
      </c>
      <c r="I20" s="88">
        <f>G20/D20*100</f>
        <v>9.961290322580647</v>
      </c>
      <c r="J20" s="88">
        <f>G20/E20*100</f>
        <v>9.961290322580647</v>
      </c>
      <c r="K20" s="88">
        <f>G20/F20*100</f>
        <v>10.514130064691864</v>
      </c>
    </row>
    <row r="21" spans="1:11" ht="31.5">
      <c r="A21" s="232"/>
      <c r="B21" s="232"/>
      <c r="C21" s="85" t="s">
        <v>76</v>
      </c>
      <c r="D21" s="86">
        <f>D47+D374</f>
        <v>620</v>
      </c>
      <c r="E21" s="86">
        <f>E47+E374</f>
        <v>620</v>
      </c>
      <c r="F21" s="86">
        <f>F47+F374</f>
        <v>587.4</v>
      </c>
      <c r="G21" s="86">
        <f>G47+G374</f>
        <v>61.760000000000005</v>
      </c>
      <c r="H21" s="86">
        <f>H47+H374</f>
        <v>61.760000000000005</v>
      </c>
      <c r="I21" s="88">
        <f>G21/D21*100</f>
        <v>9.961290322580647</v>
      </c>
      <c r="J21" s="88">
        <f>G21/E21*100</f>
        <v>9.961290322580647</v>
      </c>
      <c r="K21" s="88">
        <f>G21/F21*100</f>
        <v>10.514130064691864</v>
      </c>
    </row>
    <row r="22" spans="1:11" ht="31.5">
      <c r="A22" s="232"/>
      <c r="B22" s="232"/>
      <c r="C22" s="89" t="s">
        <v>213</v>
      </c>
      <c r="D22" s="86">
        <f aca="true" t="shared" si="2" ref="D22:H24">D70+D126+D212+D303+D339</f>
        <v>0</v>
      </c>
      <c r="E22" s="86">
        <f t="shared" si="2"/>
        <v>0</v>
      </c>
      <c r="F22" s="86">
        <f t="shared" si="2"/>
        <v>0</v>
      </c>
      <c r="G22" s="86">
        <f t="shared" si="2"/>
        <v>0</v>
      </c>
      <c r="H22" s="86">
        <f t="shared" si="2"/>
        <v>0</v>
      </c>
      <c r="I22" s="88">
        <v>0</v>
      </c>
      <c r="J22" s="88">
        <v>0</v>
      </c>
      <c r="K22" s="88">
        <v>0</v>
      </c>
    </row>
    <row r="23" spans="1:11" ht="47.25">
      <c r="A23" s="232"/>
      <c r="B23" s="232"/>
      <c r="C23" s="85" t="s">
        <v>80</v>
      </c>
      <c r="D23" s="86">
        <f t="shared" si="2"/>
        <v>0</v>
      </c>
      <c r="E23" s="86">
        <f t="shared" si="2"/>
        <v>0</v>
      </c>
      <c r="F23" s="86">
        <f t="shared" si="2"/>
        <v>0</v>
      </c>
      <c r="G23" s="86">
        <f t="shared" si="2"/>
        <v>0</v>
      </c>
      <c r="H23" s="86">
        <f t="shared" si="2"/>
        <v>0</v>
      </c>
      <c r="I23" s="88">
        <v>0</v>
      </c>
      <c r="J23" s="88">
        <v>0</v>
      </c>
      <c r="K23" s="88">
        <v>0</v>
      </c>
    </row>
    <row r="24" spans="1:11" ht="47.25">
      <c r="A24" s="232"/>
      <c r="B24" s="233"/>
      <c r="C24" s="85" t="s">
        <v>81</v>
      </c>
      <c r="D24" s="86">
        <f t="shared" si="2"/>
        <v>0</v>
      </c>
      <c r="E24" s="86">
        <f t="shared" si="2"/>
        <v>0</v>
      </c>
      <c r="F24" s="86">
        <f t="shared" si="2"/>
        <v>0</v>
      </c>
      <c r="G24" s="86">
        <f t="shared" si="2"/>
        <v>0</v>
      </c>
      <c r="H24" s="86">
        <f t="shared" si="2"/>
        <v>0</v>
      </c>
      <c r="I24" s="88">
        <v>0</v>
      </c>
      <c r="J24" s="88">
        <v>0</v>
      </c>
      <c r="K24" s="88">
        <v>0</v>
      </c>
    </row>
    <row r="25" spans="1:11" ht="15.75">
      <c r="A25" s="232"/>
      <c r="B25" s="231" t="s">
        <v>216</v>
      </c>
      <c r="C25" s="85" t="s">
        <v>9</v>
      </c>
      <c r="D25" s="86">
        <f>D26+D27+D28+D29</f>
        <v>0</v>
      </c>
      <c r="E25" s="86">
        <f>E26+E27+E28+E29</f>
        <v>0</v>
      </c>
      <c r="F25" s="86">
        <f>F26+F27+F28+F29</f>
        <v>0</v>
      </c>
      <c r="G25" s="86">
        <f>G26+G27+G28+G29</f>
        <v>0</v>
      </c>
      <c r="H25" s="86">
        <f>H26+H27+H28+H29</f>
        <v>0</v>
      </c>
      <c r="I25" s="88">
        <v>0</v>
      </c>
      <c r="J25" s="88">
        <v>0</v>
      </c>
      <c r="K25" s="88">
        <v>0</v>
      </c>
    </row>
    <row r="26" spans="1:11" ht="31.5">
      <c r="A26" s="232"/>
      <c r="B26" s="232"/>
      <c r="C26" s="85" t="s">
        <v>76</v>
      </c>
      <c r="D26" s="86">
        <f aca="true" t="shared" si="3" ref="D26:H29">D52+D379</f>
        <v>0</v>
      </c>
      <c r="E26" s="86">
        <f t="shared" si="3"/>
        <v>0</v>
      </c>
      <c r="F26" s="86">
        <f t="shared" si="3"/>
        <v>0</v>
      </c>
      <c r="G26" s="86">
        <f t="shared" si="3"/>
        <v>0</v>
      </c>
      <c r="H26" s="86">
        <f t="shared" si="3"/>
        <v>0</v>
      </c>
      <c r="I26" s="88">
        <v>0</v>
      </c>
      <c r="J26" s="88">
        <v>0</v>
      </c>
      <c r="K26" s="88">
        <v>0</v>
      </c>
    </row>
    <row r="27" spans="1:11" ht="31.5">
      <c r="A27" s="232"/>
      <c r="B27" s="232"/>
      <c r="C27" s="89" t="s">
        <v>213</v>
      </c>
      <c r="D27" s="86">
        <f t="shared" si="3"/>
        <v>0</v>
      </c>
      <c r="E27" s="86">
        <f t="shared" si="3"/>
        <v>0</v>
      </c>
      <c r="F27" s="86">
        <f t="shared" si="3"/>
        <v>0</v>
      </c>
      <c r="G27" s="86">
        <f t="shared" si="3"/>
        <v>0</v>
      </c>
      <c r="H27" s="86">
        <f t="shared" si="3"/>
        <v>0</v>
      </c>
      <c r="I27" s="88">
        <v>0</v>
      </c>
      <c r="J27" s="88">
        <v>0</v>
      </c>
      <c r="K27" s="88">
        <v>0</v>
      </c>
    </row>
    <row r="28" spans="1:11" ht="47.25">
      <c r="A28" s="232"/>
      <c r="B28" s="232"/>
      <c r="C28" s="85" t="s">
        <v>80</v>
      </c>
      <c r="D28" s="86">
        <f t="shared" si="3"/>
        <v>0</v>
      </c>
      <c r="E28" s="86">
        <f t="shared" si="3"/>
        <v>0</v>
      </c>
      <c r="F28" s="86">
        <f t="shared" si="3"/>
        <v>0</v>
      </c>
      <c r="G28" s="86">
        <f t="shared" si="3"/>
        <v>0</v>
      </c>
      <c r="H28" s="86">
        <f t="shared" si="3"/>
        <v>0</v>
      </c>
      <c r="I28" s="88">
        <v>0</v>
      </c>
      <c r="J28" s="88">
        <v>0</v>
      </c>
      <c r="K28" s="88">
        <v>0</v>
      </c>
    </row>
    <row r="29" spans="1:11" ht="47.25">
      <c r="A29" s="232"/>
      <c r="B29" s="233"/>
      <c r="C29" s="85" t="s">
        <v>81</v>
      </c>
      <c r="D29" s="86">
        <f t="shared" si="3"/>
        <v>0</v>
      </c>
      <c r="E29" s="86">
        <f t="shared" si="3"/>
        <v>0</v>
      </c>
      <c r="F29" s="86">
        <f t="shared" si="3"/>
        <v>0</v>
      </c>
      <c r="G29" s="86">
        <f t="shared" si="3"/>
        <v>0</v>
      </c>
      <c r="H29" s="86">
        <f t="shared" si="3"/>
        <v>0</v>
      </c>
      <c r="I29" s="88">
        <v>0</v>
      </c>
      <c r="J29" s="88">
        <v>0</v>
      </c>
      <c r="K29" s="88">
        <v>0</v>
      </c>
    </row>
    <row r="30" spans="1:11" ht="15.75">
      <c r="A30" s="232"/>
      <c r="B30" s="231" t="s">
        <v>217</v>
      </c>
      <c r="C30" s="85" t="s">
        <v>9</v>
      </c>
      <c r="D30" s="86">
        <f>D31+D32+D33+D34</f>
        <v>210</v>
      </c>
      <c r="E30" s="86">
        <f>E31+E32+E33+E34</f>
        <v>0</v>
      </c>
      <c r="F30" s="86">
        <f>F31+F32+F33+F34</f>
        <v>0</v>
      </c>
      <c r="G30" s="86">
        <f>G31+G32+G33+G34</f>
        <v>55</v>
      </c>
      <c r="H30" s="86">
        <f>H31+H32+H33+H34</f>
        <v>0</v>
      </c>
      <c r="I30" s="88">
        <f>G30/D30*100</f>
        <v>26.190476190476193</v>
      </c>
      <c r="J30" s="88">
        <v>0</v>
      </c>
      <c r="K30" s="88">
        <v>0</v>
      </c>
    </row>
    <row r="31" spans="1:11" ht="31.5">
      <c r="A31" s="232"/>
      <c r="B31" s="232"/>
      <c r="C31" s="85" t="s">
        <v>76</v>
      </c>
      <c r="D31" s="86">
        <f>D57</f>
        <v>0</v>
      </c>
      <c r="E31" s="86">
        <f>E57</f>
        <v>0</v>
      </c>
      <c r="F31" s="86">
        <f>F57</f>
        <v>0</v>
      </c>
      <c r="G31" s="86">
        <f>G57</f>
        <v>0</v>
      </c>
      <c r="H31" s="86">
        <f>H57</f>
        <v>0</v>
      </c>
      <c r="I31" s="88">
        <v>0</v>
      </c>
      <c r="J31" s="88">
        <v>0</v>
      </c>
      <c r="K31" s="88">
        <v>0</v>
      </c>
    </row>
    <row r="32" spans="1:11" ht="31.5">
      <c r="A32" s="232"/>
      <c r="B32" s="232"/>
      <c r="C32" s="89" t="s">
        <v>213</v>
      </c>
      <c r="D32" s="86">
        <f aca="true" t="shared" si="4" ref="D32:H34">D58</f>
        <v>0</v>
      </c>
      <c r="E32" s="86">
        <f t="shared" si="4"/>
        <v>0</v>
      </c>
      <c r="F32" s="86">
        <f t="shared" si="4"/>
        <v>0</v>
      </c>
      <c r="G32" s="86">
        <f t="shared" si="4"/>
        <v>0</v>
      </c>
      <c r="H32" s="86">
        <f t="shared" si="4"/>
        <v>0</v>
      </c>
      <c r="I32" s="88">
        <v>0</v>
      </c>
      <c r="J32" s="88">
        <v>0</v>
      </c>
      <c r="K32" s="88">
        <v>0</v>
      </c>
    </row>
    <row r="33" spans="1:11" ht="47.25">
      <c r="A33" s="232"/>
      <c r="B33" s="232"/>
      <c r="C33" s="85" t="s">
        <v>80</v>
      </c>
      <c r="D33" s="86">
        <f t="shared" si="4"/>
        <v>0</v>
      </c>
      <c r="E33" s="86">
        <f t="shared" si="4"/>
        <v>0</v>
      </c>
      <c r="F33" s="86">
        <f t="shared" si="4"/>
        <v>0</v>
      </c>
      <c r="G33" s="86">
        <f t="shared" si="4"/>
        <v>0</v>
      </c>
      <c r="H33" s="86">
        <f t="shared" si="4"/>
        <v>0</v>
      </c>
      <c r="I33" s="88">
        <v>0</v>
      </c>
      <c r="J33" s="88">
        <v>0</v>
      </c>
      <c r="K33" s="88">
        <v>0</v>
      </c>
    </row>
    <row r="34" spans="1:11" ht="47.25">
      <c r="A34" s="233"/>
      <c r="B34" s="233"/>
      <c r="C34" s="85" t="s">
        <v>81</v>
      </c>
      <c r="D34" s="86">
        <f t="shared" si="4"/>
        <v>210</v>
      </c>
      <c r="E34" s="86">
        <f t="shared" si="4"/>
        <v>0</v>
      </c>
      <c r="F34" s="86">
        <f t="shared" si="4"/>
        <v>0</v>
      </c>
      <c r="G34" s="86">
        <f t="shared" si="4"/>
        <v>55</v>
      </c>
      <c r="H34" s="86">
        <f t="shared" si="4"/>
        <v>0</v>
      </c>
      <c r="I34" s="88">
        <f>G34/D34*100</f>
        <v>26.190476190476193</v>
      </c>
      <c r="J34" s="88">
        <v>0</v>
      </c>
      <c r="K34" s="88">
        <v>0</v>
      </c>
    </row>
    <row r="35" spans="1:11" ht="15.75">
      <c r="A35" s="231" t="s">
        <v>218</v>
      </c>
      <c r="B35" s="231" t="s">
        <v>219</v>
      </c>
      <c r="C35" s="85" t="s">
        <v>9</v>
      </c>
      <c r="D35" s="86">
        <f>D36+D37+D38+D39</f>
        <v>590</v>
      </c>
      <c r="E35" s="86">
        <f>E36+E37+E38+E39</f>
        <v>380</v>
      </c>
      <c r="F35" s="86">
        <f>F36+F37+F38+F39</f>
        <v>369.5</v>
      </c>
      <c r="G35" s="86">
        <f>G36+G37+G38+G39</f>
        <v>120.17</v>
      </c>
      <c r="H35" s="86">
        <f>H36+H37+H38+H39</f>
        <v>65.17</v>
      </c>
      <c r="I35" s="88">
        <f>H35/D35*100</f>
        <v>11.045762711864407</v>
      </c>
      <c r="J35" s="88">
        <f>G35/E35*100</f>
        <v>31.623684210526314</v>
      </c>
      <c r="K35" s="88">
        <f>G35/F35*100</f>
        <v>32.52232746955345</v>
      </c>
    </row>
    <row r="36" spans="1:11" ht="31.5">
      <c r="A36" s="232"/>
      <c r="B36" s="232"/>
      <c r="C36" s="85" t="s">
        <v>76</v>
      </c>
      <c r="D36" s="86">
        <f>D42+D47+D52+D57</f>
        <v>380</v>
      </c>
      <c r="E36" s="86">
        <f aca="true" t="shared" si="5" ref="E36:H39">E42+E47+E52+E57</f>
        <v>380</v>
      </c>
      <c r="F36" s="86">
        <f t="shared" si="5"/>
        <v>369.5</v>
      </c>
      <c r="G36" s="86">
        <f t="shared" si="5"/>
        <v>65.17</v>
      </c>
      <c r="H36" s="86">
        <f t="shared" si="5"/>
        <v>65.17</v>
      </c>
      <c r="I36" s="88">
        <f>H36/D36*100</f>
        <v>17.150000000000002</v>
      </c>
      <c r="J36" s="88">
        <f>G36/E36*100</f>
        <v>17.150000000000002</v>
      </c>
      <c r="K36" s="88">
        <f>G36/F36*100</f>
        <v>17.637347767253043</v>
      </c>
    </row>
    <row r="37" spans="1:11" ht="31.5">
      <c r="A37" s="232"/>
      <c r="B37" s="232"/>
      <c r="C37" s="89" t="s">
        <v>213</v>
      </c>
      <c r="D37" s="86">
        <f>D43+D48+D53+D58</f>
        <v>0</v>
      </c>
      <c r="E37" s="86">
        <f t="shared" si="5"/>
        <v>0</v>
      </c>
      <c r="F37" s="86">
        <f t="shared" si="5"/>
        <v>0</v>
      </c>
      <c r="G37" s="86">
        <f t="shared" si="5"/>
        <v>0</v>
      </c>
      <c r="H37" s="86">
        <f t="shared" si="5"/>
        <v>0</v>
      </c>
      <c r="I37" s="88">
        <v>0</v>
      </c>
      <c r="J37" s="88">
        <v>0</v>
      </c>
      <c r="K37" s="88">
        <v>0</v>
      </c>
    </row>
    <row r="38" spans="1:11" ht="47.25">
      <c r="A38" s="232"/>
      <c r="B38" s="232"/>
      <c r="C38" s="85" t="s">
        <v>80</v>
      </c>
      <c r="D38" s="86">
        <f>D44+D49+D54+D59</f>
        <v>0</v>
      </c>
      <c r="E38" s="86">
        <f t="shared" si="5"/>
        <v>0</v>
      </c>
      <c r="F38" s="86">
        <f t="shared" si="5"/>
        <v>0</v>
      </c>
      <c r="G38" s="86">
        <f t="shared" si="5"/>
        <v>0</v>
      </c>
      <c r="H38" s="86">
        <f t="shared" si="5"/>
        <v>0</v>
      </c>
      <c r="I38" s="88">
        <v>0</v>
      </c>
      <c r="J38" s="88">
        <v>0</v>
      </c>
      <c r="K38" s="88">
        <v>0</v>
      </c>
    </row>
    <row r="39" spans="1:11" ht="47.25">
      <c r="A39" s="232"/>
      <c r="B39" s="233"/>
      <c r="C39" s="85" t="s">
        <v>81</v>
      </c>
      <c r="D39" s="86">
        <f>D45+D50+D55+D60</f>
        <v>210</v>
      </c>
      <c r="E39" s="86">
        <f t="shared" si="5"/>
        <v>0</v>
      </c>
      <c r="F39" s="86">
        <f t="shared" si="5"/>
        <v>0</v>
      </c>
      <c r="G39" s="86">
        <f t="shared" si="5"/>
        <v>55</v>
      </c>
      <c r="H39" s="86">
        <f t="shared" si="5"/>
        <v>0</v>
      </c>
      <c r="I39" s="88">
        <f>G39/D39*100</f>
        <v>26.190476190476193</v>
      </c>
      <c r="J39" s="88">
        <v>0</v>
      </c>
      <c r="K39" s="88">
        <v>0</v>
      </c>
    </row>
    <row r="40" spans="1:11" ht="15.75">
      <c r="A40" s="232"/>
      <c r="B40" s="236" t="s">
        <v>82</v>
      </c>
      <c r="C40" s="237"/>
      <c r="D40" s="237"/>
      <c r="E40" s="237"/>
      <c r="F40" s="237"/>
      <c r="G40" s="237"/>
      <c r="H40" s="237"/>
      <c r="I40" s="237"/>
      <c r="J40" s="237"/>
      <c r="K40" s="238"/>
    </row>
    <row r="41" spans="1:11" ht="15.75">
      <c r="A41" s="232"/>
      <c r="B41" s="234" t="s">
        <v>220</v>
      </c>
      <c r="C41" s="85" t="s">
        <v>9</v>
      </c>
      <c r="D41" s="86">
        <f>D42+D43+D44+D45</f>
        <v>200</v>
      </c>
      <c r="E41" s="86">
        <f>E42+E43+E44+E45</f>
        <v>200</v>
      </c>
      <c r="F41" s="86">
        <f>F42+F43+F44+F45</f>
        <v>200</v>
      </c>
      <c r="G41" s="86">
        <f>G42+G43+G44+G45</f>
        <v>10</v>
      </c>
      <c r="H41" s="86">
        <f>H42+H43+H44+H45</f>
        <v>10</v>
      </c>
      <c r="I41" s="88">
        <f>H41/D41*100</f>
        <v>5</v>
      </c>
      <c r="J41" s="88">
        <f>G41/E41*100</f>
        <v>5</v>
      </c>
      <c r="K41" s="88">
        <f>G41/F41*100</f>
        <v>5</v>
      </c>
    </row>
    <row r="42" spans="1:11" ht="31.5">
      <c r="A42" s="232"/>
      <c r="B42" s="234"/>
      <c r="C42" s="85" t="s">
        <v>76</v>
      </c>
      <c r="D42" s="86">
        <f>D120+D206</f>
        <v>200</v>
      </c>
      <c r="E42" s="86">
        <f aca="true" t="shared" si="6" ref="E42:H45">E120+E206</f>
        <v>200</v>
      </c>
      <c r="F42" s="86">
        <f t="shared" si="6"/>
        <v>200</v>
      </c>
      <c r="G42" s="86">
        <f t="shared" si="6"/>
        <v>10</v>
      </c>
      <c r="H42" s="86">
        <f t="shared" si="6"/>
        <v>10</v>
      </c>
      <c r="I42" s="88">
        <f>H42/D42*100</f>
        <v>5</v>
      </c>
      <c r="J42" s="88">
        <f>G42/E42*100</f>
        <v>5</v>
      </c>
      <c r="K42" s="88">
        <f>G42/F42*100</f>
        <v>5</v>
      </c>
    </row>
    <row r="43" spans="1:11" ht="31.5">
      <c r="A43" s="232"/>
      <c r="B43" s="234"/>
      <c r="C43" s="89" t="s">
        <v>213</v>
      </c>
      <c r="D43" s="86">
        <f>D121+D207</f>
        <v>0</v>
      </c>
      <c r="E43" s="86">
        <f t="shared" si="6"/>
        <v>0</v>
      </c>
      <c r="F43" s="86">
        <f t="shared" si="6"/>
        <v>0</v>
      </c>
      <c r="G43" s="86">
        <f t="shared" si="6"/>
        <v>0</v>
      </c>
      <c r="H43" s="86">
        <f t="shared" si="6"/>
        <v>0</v>
      </c>
      <c r="I43" s="88">
        <v>0</v>
      </c>
      <c r="J43" s="88">
        <v>0</v>
      </c>
      <c r="K43" s="88">
        <v>0</v>
      </c>
    </row>
    <row r="44" spans="1:11" ht="47.25">
      <c r="A44" s="232"/>
      <c r="B44" s="234"/>
      <c r="C44" s="85" t="s">
        <v>80</v>
      </c>
      <c r="D44" s="86">
        <f>D122+D208</f>
        <v>0</v>
      </c>
      <c r="E44" s="86">
        <f t="shared" si="6"/>
        <v>0</v>
      </c>
      <c r="F44" s="86">
        <f t="shared" si="6"/>
        <v>0</v>
      </c>
      <c r="G44" s="86">
        <f t="shared" si="6"/>
        <v>0</v>
      </c>
      <c r="H44" s="86">
        <f t="shared" si="6"/>
        <v>0</v>
      </c>
      <c r="I44" s="88">
        <v>0</v>
      </c>
      <c r="J44" s="88">
        <v>0</v>
      </c>
      <c r="K44" s="88">
        <v>0</v>
      </c>
    </row>
    <row r="45" spans="1:11" ht="47.25">
      <c r="A45" s="232"/>
      <c r="B45" s="234"/>
      <c r="C45" s="85" t="s">
        <v>81</v>
      </c>
      <c r="D45" s="86">
        <f>D123+D209</f>
        <v>0</v>
      </c>
      <c r="E45" s="86">
        <f t="shared" si="6"/>
        <v>0</v>
      </c>
      <c r="F45" s="86">
        <f t="shared" si="6"/>
        <v>0</v>
      </c>
      <c r="G45" s="86">
        <f t="shared" si="6"/>
        <v>0</v>
      </c>
      <c r="H45" s="86">
        <f t="shared" si="6"/>
        <v>0</v>
      </c>
      <c r="I45" s="88">
        <v>0</v>
      </c>
      <c r="J45" s="88">
        <v>0</v>
      </c>
      <c r="K45" s="88">
        <v>0</v>
      </c>
    </row>
    <row r="46" spans="1:11" ht="15.75">
      <c r="A46" s="232"/>
      <c r="B46" s="231" t="s">
        <v>215</v>
      </c>
      <c r="C46" s="85" t="s">
        <v>9</v>
      </c>
      <c r="D46" s="86">
        <f>D47+D48+D49+D50</f>
        <v>180</v>
      </c>
      <c r="E46" s="86">
        <f>E47+E48+E49+E50</f>
        <v>180</v>
      </c>
      <c r="F46" s="86">
        <f>F47+F48+F49+F50</f>
        <v>169.5</v>
      </c>
      <c r="G46" s="86">
        <f>G47+G48+G49+G50</f>
        <v>55.17</v>
      </c>
      <c r="H46" s="86">
        <f>H47+H48+H49+H50</f>
        <v>55.17</v>
      </c>
      <c r="I46" s="88">
        <f>H46/D46*100</f>
        <v>30.65</v>
      </c>
      <c r="J46" s="88">
        <f>G46/E46*100</f>
        <v>30.65</v>
      </c>
      <c r="K46" s="88">
        <f>G46/F46*100</f>
        <v>32.548672566371685</v>
      </c>
    </row>
    <row r="47" spans="1:11" ht="31.5">
      <c r="A47" s="232"/>
      <c r="B47" s="232"/>
      <c r="C47" s="85" t="s">
        <v>76</v>
      </c>
      <c r="D47" s="86">
        <f aca="true" t="shared" si="7" ref="D47:H50">D69+D125+D211</f>
        <v>180</v>
      </c>
      <c r="E47" s="86">
        <f t="shared" si="7"/>
        <v>180</v>
      </c>
      <c r="F47" s="86">
        <f t="shared" si="7"/>
        <v>169.5</v>
      </c>
      <c r="G47" s="86">
        <f t="shared" si="7"/>
        <v>55.17</v>
      </c>
      <c r="H47" s="86">
        <f t="shared" si="7"/>
        <v>55.17</v>
      </c>
      <c r="I47" s="88">
        <f>H47/D47*100</f>
        <v>30.65</v>
      </c>
      <c r="J47" s="88">
        <f>G47/E47*100</f>
        <v>30.65</v>
      </c>
      <c r="K47" s="88">
        <f>G47/F47*100</f>
        <v>32.548672566371685</v>
      </c>
    </row>
    <row r="48" spans="1:11" ht="31.5">
      <c r="A48" s="232"/>
      <c r="B48" s="232"/>
      <c r="C48" s="89" t="s">
        <v>213</v>
      </c>
      <c r="D48" s="86">
        <f t="shared" si="7"/>
        <v>0</v>
      </c>
      <c r="E48" s="86">
        <f t="shared" si="7"/>
        <v>0</v>
      </c>
      <c r="F48" s="86">
        <f t="shared" si="7"/>
        <v>0</v>
      </c>
      <c r="G48" s="86">
        <f t="shared" si="7"/>
        <v>0</v>
      </c>
      <c r="H48" s="86">
        <f t="shared" si="7"/>
        <v>0</v>
      </c>
      <c r="I48" s="88">
        <v>0</v>
      </c>
      <c r="J48" s="88">
        <v>0</v>
      </c>
      <c r="K48" s="88">
        <v>0</v>
      </c>
    </row>
    <row r="49" spans="1:11" ht="47.25">
      <c r="A49" s="232"/>
      <c r="B49" s="232"/>
      <c r="C49" s="85" t="s">
        <v>80</v>
      </c>
      <c r="D49" s="86">
        <f t="shared" si="7"/>
        <v>0</v>
      </c>
      <c r="E49" s="86">
        <f t="shared" si="7"/>
        <v>0</v>
      </c>
      <c r="F49" s="86">
        <f t="shared" si="7"/>
        <v>0</v>
      </c>
      <c r="G49" s="86">
        <f t="shared" si="7"/>
        <v>0</v>
      </c>
      <c r="H49" s="86">
        <f t="shared" si="7"/>
        <v>0</v>
      </c>
      <c r="I49" s="88">
        <v>0</v>
      </c>
      <c r="J49" s="88">
        <v>0</v>
      </c>
      <c r="K49" s="88">
        <v>0</v>
      </c>
    </row>
    <row r="50" spans="1:11" ht="47.25">
      <c r="A50" s="232"/>
      <c r="B50" s="233"/>
      <c r="C50" s="85" t="s">
        <v>81</v>
      </c>
      <c r="D50" s="86">
        <f t="shared" si="7"/>
        <v>0</v>
      </c>
      <c r="E50" s="86">
        <f t="shared" si="7"/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8">
        <v>0</v>
      </c>
      <c r="J50" s="88">
        <v>0</v>
      </c>
      <c r="K50" s="88">
        <v>0</v>
      </c>
    </row>
    <row r="51" spans="1:11" ht="15.75">
      <c r="A51" s="232"/>
      <c r="B51" s="234" t="s">
        <v>216</v>
      </c>
      <c r="C51" s="85" t="s">
        <v>9</v>
      </c>
      <c r="D51" s="86">
        <f>D52+D53+D54+D55</f>
        <v>0</v>
      </c>
      <c r="E51" s="86">
        <f>E52+E53+E54+E55</f>
        <v>0</v>
      </c>
      <c r="F51" s="86">
        <f>F52+F53+F54+F55</f>
        <v>0</v>
      </c>
      <c r="G51" s="86">
        <f>G52+G53+G54+G55</f>
        <v>0</v>
      </c>
      <c r="H51" s="86">
        <f>H52+H53+H54+H55</f>
        <v>0</v>
      </c>
      <c r="I51" s="88">
        <v>0</v>
      </c>
      <c r="J51" s="88">
        <v>0</v>
      </c>
      <c r="K51" s="88">
        <v>0</v>
      </c>
    </row>
    <row r="52" spans="1:11" ht="31.5">
      <c r="A52" s="232"/>
      <c r="B52" s="234"/>
      <c r="C52" s="85" t="s">
        <v>76</v>
      </c>
      <c r="D52" s="86">
        <f aca="true" t="shared" si="8" ref="D52:H55">D74+D130+D216+D292+D333</f>
        <v>0</v>
      </c>
      <c r="E52" s="86">
        <f t="shared" si="8"/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88">
        <v>0</v>
      </c>
      <c r="J52" s="88">
        <v>0</v>
      </c>
      <c r="K52" s="88">
        <v>0</v>
      </c>
    </row>
    <row r="53" spans="1:11" ht="31.5">
      <c r="A53" s="232"/>
      <c r="B53" s="234"/>
      <c r="C53" s="89" t="s">
        <v>213</v>
      </c>
      <c r="D53" s="86">
        <f t="shared" si="8"/>
        <v>0</v>
      </c>
      <c r="E53" s="86">
        <f t="shared" si="8"/>
        <v>0</v>
      </c>
      <c r="F53" s="86">
        <f t="shared" si="8"/>
        <v>0</v>
      </c>
      <c r="G53" s="86">
        <f t="shared" si="8"/>
        <v>0</v>
      </c>
      <c r="H53" s="86">
        <f t="shared" si="8"/>
        <v>0</v>
      </c>
      <c r="I53" s="88">
        <v>0</v>
      </c>
      <c r="J53" s="88">
        <v>0</v>
      </c>
      <c r="K53" s="88">
        <v>0</v>
      </c>
    </row>
    <row r="54" spans="1:11" ht="47.25">
      <c r="A54" s="232"/>
      <c r="B54" s="234"/>
      <c r="C54" s="85" t="s">
        <v>80</v>
      </c>
      <c r="D54" s="86">
        <f t="shared" si="8"/>
        <v>0</v>
      </c>
      <c r="E54" s="86">
        <f t="shared" si="8"/>
        <v>0</v>
      </c>
      <c r="F54" s="86">
        <f t="shared" si="8"/>
        <v>0</v>
      </c>
      <c r="G54" s="86">
        <f t="shared" si="8"/>
        <v>0</v>
      </c>
      <c r="H54" s="86">
        <f t="shared" si="8"/>
        <v>0</v>
      </c>
      <c r="I54" s="88">
        <v>0</v>
      </c>
      <c r="J54" s="88">
        <v>0</v>
      </c>
      <c r="K54" s="88">
        <v>0</v>
      </c>
    </row>
    <row r="55" spans="1:11" ht="47.25">
      <c r="A55" s="232"/>
      <c r="B55" s="234"/>
      <c r="C55" s="85" t="s">
        <v>81</v>
      </c>
      <c r="D55" s="86">
        <f t="shared" si="8"/>
        <v>0</v>
      </c>
      <c r="E55" s="86">
        <f t="shared" si="8"/>
        <v>0</v>
      </c>
      <c r="F55" s="86">
        <f t="shared" si="8"/>
        <v>0</v>
      </c>
      <c r="G55" s="86">
        <f t="shared" si="8"/>
        <v>0</v>
      </c>
      <c r="H55" s="86">
        <f t="shared" si="8"/>
        <v>0</v>
      </c>
      <c r="I55" s="88">
        <v>0</v>
      </c>
      <c r="J55" s="88">
        <v>0</v>
      </c>
      <c r="K55" s="88">
        <v>0</v>
      </c>
    </row>
    <row r="56" spans="1:11" ht="15.75">
      <c r="A56" s="232"/>
      <c r="B56" s="231" t="s">
        <v>217</v>
      </c>
      <c r="C56" s="85" t="s">
        <v>9</v>
      </c>
      <c r="D56" s="86">
        <f>D57+D58+D59+D60</f>
        <v>210</v>
      </c>
      <c r="E56" s="86">
        <f>E57+E58+E59+E60</f>
        <v>0</v>
      </c>
      <c r="F56" s="86">
        <f>F57+F58+F59+F60</f>
        <v>0</v>
      </c>
      <c r="G56" s="86">
        <f>G57+G58+G59+G60</f>
        <v>55</v>
      </c>
      <c r="H56" s="86">
        <f>H57+H58+H59+H60</f>
        <v>0</v>
      </c>
      <c r="I56" s="88">
        <f>H56/D56*100</f>
        <v>0</v>
      </c>
      <c r="J56" s="88">
        <v>0</v>
      </c>
      <c r="K56" s="88">
        <v>0</v>
      </c>
    </row>
    <row r="57" spans="1:11" ht="31.5">
      <c r="A57" s="232"/>
      <c r="B57" s="232"/>
      <c r="C57" s="85" t="s">
        <v>76</v>
      </c>
      <c r="D57" s="86">
        <f>D135+D297</f>
        <v>0</v>
      </c>
      <c r="E57" s="86">
        <f aca="true" t="shared" si="9" ref="E57:H59">E135+E297</f>
        <v>0</v>
      </c>
      <c r="F57" s="86">
        <f t="shared" si="9"/>
        <v>0</v>
      </c>
      <c r="G57" s="86">
        <f t="shared" si="9"/>
        <v>0</v>
      </c>
      <c r="H57" s="86">
        <f t="shared" si="9"/>
        <v>0</v>
      </c>
      <c r="I57" s="88">
        <v>0</v>
      </c>
      <c r="J57" s="88">
        <v>0</v>
      </c>
      <c r="K57" s="88">
        <v>0</v>
      </c>
    </row>
    <row r="58" spans="1:11" ht="31.5">
      <c r="A58" s="232"/>
      <c r="B58" s="232"/>
      <c r="C58" s="89" t="s">
        <v>213</v>
      </c>
      <c r="D58" s="86">
        <f>D136+D298</f>
        <v>0</v>
      </c>
      <c r="E58" s="86">
        <f t="shared" si="9"/>
        <v>0</v>
      </c>
      <c r="F58" s="86">
        <f t="shared" si="9"/>
        <v>0</v>
      </c>
      <c r="G58" s="86">
        <f t="shared" si="9"/>
        <v>0</v>
      </c>
      <c r="H58" s="86">
        <f t="shared" si="9"/>
        <v>0</v>
      </c>
      <c r="I58" s="88">
        <v>0</v>
      </c>
      <c r="J58" s="88">
        <v>0</v>
      </c>
      <c r="K58" s="88">
        <v>0</v>
      </c>
    </row>
    <row r="59" spans="1:11" ht="47.25">
      <c r="A59" s="232"/>
      <c r="B59" s="232"/>
      <c r="C59" s="85" t="s">
        <v>80</v>
      </c>
      <c r="D59" s="86">
        <f>D137+D299</f>
        <v>0</v>
      </c>
      <c r="E59" s="86">
        <f t="shared" si="9"/>
        <v>0</v>
      </c>
      <c r="F59" s="86">
        <f t="shared" si="9"/>
        <v>0</v>
      </c>
      <c r="G59" s="86">
        <f t="shared" si="9"/>
        <v>0</v>
      </c>
      <c r="H59" s="86">
        <f t="shared" si="9"/>
        <v>0</v>
      </c>
      <c r="I59" s="88">
        <v>0</v>
      </c>
      <c r="J59" s="88">
        <v>0</v>
      </c>
      <c r="K59" s="88">
        <v>0</v>
      </c>
    </row>
    <row r="60" spans="1:11" ht="47.25">
      <c r="A60" s="233"/>
      <c r="B60" s="233"/>
      <c r="C60" s="85" t="s">
        <v>81</v>
      </c>
      <c r="D60" s="86">
        <f>D138+D300</f>
        <v>210</v>
      </c>
      <c r="E60" s="86">
        <f>E138+E300+E66</f>
        <v>0</v>
      </c>
      <c r="F60" s="86">
        <f>F138+F300+F66</f>
        <v>0</v>
      </c>
      <c r="G60" s="86">
        <f>G138+G300</f>
        <v>55</v>
      </c>
      <c r="H60" s="86">
        <f>H138+H300</f>
        <v>0</v>
      </c>
      <c r="I60" s="88">
        <f>G60/D60*100</f>
        <v>26.190476190476193</v>
      </c>
      <c r="J60" s="88">
        <v>0</v>
      </c>
      <c r="K60" s="88">
        <v>0</v>
      </c>
    </row>
    <row r="61" spans="1:11" ht="15.75">
      <c r="A61" s="234"/>
      <c r="B61" s="234"/>
      <c r="C61" s="234"/>
      <c r="D61" s="234"/>
      <c r="E61" s="234"/>
      <c r="F61" s="234"/>
      <c r="G61" s="90"/>
      <c r="H61" s="90"/>
      <c r="I61" s="92"/>
      <c r="J61" s="92"/>
      <c r="K61" s="92"/>
    </row>
    <row r="62" spans="1:11" ht="15.75">
      <c r="A62" s="239" t="s">
        <v>221</v>
      </c>
      <c r="B62" s="234" t="s">
        <v>219</v>
      </c>
      <c r="C62" s="85" t="s">
        <v>9</v>
      </c>
      <c r="D62" s="86">
        <f>D63+D64+D65+D66</f>
        <v>10</v>
      </c>
      <c r="E62" s="86">
        <f>E63+E64+E65+E66</f>
        <v>10</v>
      </c>
      <c r="F62" s="86">
        <f>F63+F64+F65+F66</f>
        <v>9</v>
      </c>
      <c r="G62" s="86">
        <f>G63+G64+G65+G66</f>
        <v>0</v>
      </c>
      <c r="H62" s="86">
        <f>H63+H64+H65+H66</f>
        <v>0</v>
      </c>
      <c r="I62" s="88">
        <f>H62/D62*100</f>
        <v>0</v>
      </c>
      <c r="J62" s="88">
        <f>G62/E62*100</f>
        <v>0</v>
      </c>
      <c r="K62" s="88">
        <f>G62/F62*100</f>
        <v>0</v>
      </c>
    </row>
    <row r="63" spans="1:11" ht="31.5">
      <c r="A63" s="240"/>
      <c r="B63" s="234"/>
      <c r="C63" s="85" t="s">
        <v>76</v>
      </c>
      <c r="D63" s="86">
        <f>D69+D74</f>
        <v>10</v>
      </c>
      <c r="E63" s="86">
        <f>E69+E74</f>
        <v>10</v>
      </c>
      <c r="F63" s="86">
        <f>F69+F74</f>
        <v>9</v>
      </c>
      <c r="G63" s="86">
        <f>G69+G74</f>
        <v>0</v>
      </c>
      <c r="H63" s="86">
        <f>H69+H74</f>
        <v>0</v>
      </c>
      <c r="I63" s="88">
        <f>H63/D63*100</f>
        <v>0</v>
      </c>
      <c r="J63" s="88">
        <f>G63/E63*100</f>
        <v>0</v>
      </c>
      <c r="K63" s="88">
        <f>G63/F63*100</f>
        <v>0</v>
      </c>
    </row>
    <row r="64" spans="1:11" ht="47.25">
      <c r="A64" s="240"/>
      <c r="B64" s="234"/>
      <c r="C64" s="89" t="s">
        <v>222</v>
      </c>
      <c r="D64" s="86">
        <f aca="true" t="shared" si="10" ref="D64:H66">D70+D75</f>
        <v>0</v>
      </c>
      <c r="E64" s="86">
        <f t="shared" si="10"/>
        <v>0</v>
      </c>
      <c r="F64" s="86">
        <f t="shared" si="10"/>
        <v>0</v>
      </c>
      <c r="G64" s="86">
        <f t="shared" si="10"/>
        <v>0</v>
      </c>
      <c r="H64" s="86">
        <f t="shared" si="10"/>
        <v>0</v>
      </c>
      <c r="I64" s="88">
        <v>0</v>
      </c>
      <c r="J64" s="88">
        <v>0</v>
      </c>
      <c r="K64" s="88">
        <v>0</v>
      </c>
    </row>
    <row r="65" spans="1:13" ht="47.25">
      <c r="A65" s="240"/>
      <c r="B65" s="234"/>
      <c r="C65" s="85" t="s">
        <v>80</v>
      </c>
      <c r="D65" s="86">
        <f t="shared" si="10"/>
        <v>0</v>
      </c>
      <c r="E65" s="86">
        <f t="shared" si="10"/>
        <v>0</v>
      </c>
      <c r="F65" s="86">
        <f t="shared" si="10"/>
        <v>0</v>
      </c>
      <c r="G65" s="86">
        <f t="shared" si="10"/>
        <v>0</v>
      </c>
      <c r="H65" s="86">
        <f t="shared" si="10"/>
        <v>0</v>
      </c>
      <c r="I65" s="88">
        <v>0</v>
      </c>
      <c r="J65" s="88">
        <v>0</v>
      </c>
      <c r="K65" s="88">
        <v>0</v>
      </c>
      <c r="M65" s="93"/>
    </row>
    <row r="66" spans="1:11" ht="132" customHeight="1">
      <c r="A66" s="240"/>
      <c r="B66" s="234"/>
      <c r="C66" s="85" t="s">
        <v>81</v>
      </c>
      <c r="D66" s="86">
        <f>D82</f>
        <v>0</v>
      </c>
      <c r="E66" s="86">
        <f t="shared" si="10"/>
        <v>0</v>
      </c>
      <c r="F66" s="86">
        <f t="shared" si="10"/>
        <v>0</v>
      </c>
      <c r="G66" s="86">
        <f t="shared" si="10"/>
        <v>0</v>
      </c>
      <c r="H66" s="86">
        <f t="shared" si="10"/>
        <v>0</v>
      </c>
      <c r="I66" s="88">
        <v>0</v>
      </c>
      <c r="J66" s="88">
        <v>0</v>
      </c>
      <c r="K66" s="88">
        <v>0</v>
      </c>
    </row>
    <row r="67" spans="1:11" ht="15.75">
      <c r="A67" s="240"/>
      <c r="B67" s="236" t="s">
        <v>82</v>
      </c>
      <c r="C67" s="237"/>
      <c r="D67" s="237"/>
      <c r="E67" s="237"/>
      <c r="F67" s="237"/>
      <c r="G67" s="237"/>
      <c r="H67" s="237"/>
      <c r="I67" s="237"/>
      <c r="J67" s="237"/>
      <c r="K67" s="238"/>
    </row>
    <row r="68" spans="1:11" ht="15.75">
      <c r="A68" s="240"/>
      <c r="B68" s="242" t="s">
        <v>223</v>
      </c>
      <c r="C68" s="85" t="s">
        <v>9</v>
      </c>
      <c r="D68" s="86">
        <f>D69+D70+D71+D72</f>
        <v>10</v>
      </c>
      <c r="E68" s="86">
        <f>E69+E70+E71+E72</f>
        <v>10</v>
      </c>
      <c r="F68" s="86">
        <f>F69+F70+F71+F72</f>
        <v>9</v>
      </c>
      <c r="G68" s="86">
        <f>G69+G70+G71+G72</f>
        <v>0</v>
      </c>
      <c r="H68" s="86">
        <f>H69+H70+H71+H72</f>
        <v>0</v>
      </c>
      <c r="I68" s="88">
        <f>H68/D68*100</f>
        <v>0</v>
      </c>
      <c r="J68" s="88">
        <f>G68/E68*100</f>
        <v>0</v>
      </c>
      <c r="K68" s="88">
        <f>G68/F68*100</f>
        <v>0</v>
      </c>
    </row>
    <row r="69" spans="1:11" ht="31.5">
      <c r="A69" s="240"/>
      <c r="B69" s="242"/>
      <c r="C69" s="85" t="s">
        <v>76</v>
      </c>
      <c r="D69" s="86">
        <f>D84+D94</f>
        <v>10</v>
      </c>
      <c r="E69" s="86">
        <f>E84+E94</f>
        <v>10</v>
      </c>
      <c r="F69" s="86">
        <f>F84+F94</f>
        <v>9</v>
      </c>
      <c r="G69" s="86">
        <f>G84+G94</f>
        <v>0</v>
      </c>
      <c r="H69" s="86">
        <f>H84+H94</f>
        <v>0</v>
      </c>
      <c r="I69" s="88">
        <f>H69/D69*100</f>
        <v>0</v>
      </c>
      <c r="J69" s="88">
        <f>G69/E69*100</f>
        <v>0</v>
      </c>
      <c r="K69" s="88">
        <f>G69/F69*100</f>
        <v>0</v>
      </c>
    </row>
    <row r="70" spans="1:11" ht="47.25">
      <c r="A70" s="240"/>
      <c r="B70" s="242"/>
      <c r="C70" s="85" t="s">
        <v>78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8">
        <v>0</v>
      </c>
      <c r="J70" s="88">
        <v>0</v>
      </c>
      <c r="K70" s="88">
        <v>0</v>
      </c>
    </row>
    <row r="71" spans="1:11" ht="47.25">
      <c r="A71" s="240"/>
      <c r="B71" s="242"/>
      <c r="C71" s="85" t="s">
        <v>80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8">
        <v>0</v>
      </c>
      <c r="J71" s="88">
        <v>0</v>
      </c>
      <c r="K71" s="88">
        <v>0</v>
      </c>
    </row>
    <row r="72" spans="1:11" ht="47.25">
      <c r="A72" s="240"/>
      <c r="B72" s="242"/>
      <c r="C72" s="85" t="s">
        <v>224</v>
      </c>
      <c r="D72" s="86">
        <v>0</v>
      </c>
      <c r="E72" s="86">
        <v>0</v>
      </c>
      <c r="F72" s="86">
        <v>0</v>
      </c>
      <c r="G72" s="86">
        <v>0</v>
      </c>
      <c r="H72" s="86">
        <v>0</v>
      </c>
      <c r="I72" s="88">
        <v>0</v>
      </c>
      <c r="J72" s="88">
        <v>0</v>
      </c>
      <c r="K72" s="88">
        <v>0</v>
      </c>
    </row>
    <row r="73" spans="1:11" ht="15.75">
      <c r="A73" s="240"/>
      <c r="B73" s="231" t="s">
        <v>225</v>
      </c>
      <c r="C73" s="85" t="s">
        <v>9</v>
      </c>
      <c r="D73" s="86">
        <f>D74+D75+D76+D77</f>
        <v>0</v>
      </c>
      <c r="E73" s="86">
        <f>E74+E75+E76+E77</f>
        <v>0</v>
      </c>
      <c r="F73" s="86">
        <f>F74+F75+F76+F77</f>
        <v>0</v>
      </c>
      <c r="G73" s="86">
        <f>G74+G75+G76+G77</f>
        <v>0</v>
      </c>
      <c r="H73" s="86">
        <f>H74+H75+H76+H77</f>
        <v>0</v>
      </c>
      <c r="I73" s="88">
        <v>0</v>
      </c>
      <c r="J73" s="88">
        <v>0</v>
      </c>
      <c r="K73" s="88">
        <v>0</v>
      </c>
    </row>
    <row r="74" spans="1:11" ht="31.5">
      <c r="A74" s="240"/>
      <c r="B74" s="232"/>
      <c r="C74" s="85" t="s">
        <v>76</v>
      </c>
      <c r="D74" s="86">
        <f>D89+D109</f>
        <v>0</v>
      </c>
      <c r="E74" s="86">
        <f>E89+E109</f>
        <v>0</v>
      </c>
      <c r="F74" s="86">
        <f>F89+F109</f>
        <v>0</v>
      </c>
      <c r="G74" s="86">
        <f>G89+G109</f>
        <v>0</v>
      </c>
      <c r="H74" s="86">
        <f>H89+H109</f>
        <v>0</v>
      </c>
      <c r="I74" s="88">
        <v>0</v>
      </c>
      <c r="J74" s="88">
        <v>0</v>
      </c>
      <c r="K74" s="88">
        <v>0</v>
      </c>
    </row>
    <row r="75" spans="1:11" ht="47.25">
      <c r="A75" s="240"/>
      <c r="B75" s="232"/>
      <c r="C75" s="85" t="s">
        <v>78</v>
      </c>
      <c r="D75" s="86">
        <f aca="true" t="shared" si="11" ref="D75:H77">D90+D110</f>
        <v>0</v>
      </c>
      <c r="E75" s="86">
        <f t="shared" si="11"/>
        <v>0</v>
      </c>
      <c r="F75" s="86">
        <f t="shared" si="11"/>
        <v>0</v>
      </c>
      <c r="G75" s="86">
        <f t="shared" si="11"/>
        <v>0</v>
      </c>
      <c r="H75" s="86">
        <f t="shared" si="11"/>
        <v>0</v>
      </c>
      <c r="I75" s="88">
        <v>0</v>
      </c>
      <c r="J75" s="88">
        <v>0</v>
      </c>
      <c r="K75" s="88">
        <v>0</v>
      </c>
    </row>
    <row r="76" spans="1:11" ht="47.25">
      <c r="A76" s="240"/>
      <c r="B76" s="232"/>
      <c r="C76" s="85" t="s">
        <v>80</v>
      </c>
      <c r="D76" s="86">
        <f t="shared" si="11"/>
        <v>0</v>
      </c>
      <c r="E76" s="86">
        <f t="shared" si="11"/>
        <v>0</v>
      </c>
      <c r="F76" s="86">
        <f t="shared" si="11"/>
        <v>0</v>
      </c>
      <c r="G76" s="86">
        <f t="shared" si="11"/>
        <v>0</v>
      </c>
      <c r="H76" s="86">
        <f t="shared" si="11"/>
        <v>0</v>
      </c>
      <c r="I76" s="88">
        <v>0</v>
      </c>
      <c r="J76" s="88">
        <v>0</v>
      </c>
      <c r="K76" s="88">
        <v>0</v>
      </c>
    </row>
    <row r="77" spans="1:11" ht="47.25">
      <c r="A77" s="240"/>
      <c r="B77" s="233"/>
      <c r="C77" s="85" t="s">
        <v>81</v>
      </c>
      <c r="D77" s="86">
        <f t="shared" si="11"/>
        <v>0</v>
      </c>
      <c r="E77" s="86">
        <f t="shared" si="11"/>
        <v>0</v>
      </c>
      <c r="F77" s="86">
        <f t="shared" si="11"/>
        <v>0</v>
      </c>
      <c r="G77" s="86">
        <f t="shared" si="11"/>
        <v>0</v>
      </c>
      <c r="H77" s="86">
        <f t="shared" si="11"/>
        <v>0</v>
      </c>
      <c r="I77" s="88">
        <v>0</v>
      </c>
      <c r="J77" s="88">
        <v>0</v>
      </c>
      <c r="K77" s="88">
        <v>0</v>
      </c>
    </row>
    <row r="78" spans="1:11" ht="15.75">
      <c r="A78" s="240"/>
      <c r="B78" s="231" t="s">
        <v>226</v>
      </c>
      <c r="C78" s="85" t="s">
        <v>9</v>
      </c>
      <c r="D78" s="86">
        <f>D79+D80+D81+D82</f>
        <v>0</v>
      </c>
      <c r="E78" s="86">
        <f>E79+E80+E81+E82</f>
        <v>0</v>
      </c>
      <c r="F78" s="86">
        <f>F79+F80+F81+F82</f>
        <v>0</v>
      </c>
      <c r="G78" s="86">
        <f>G79+G80+G81+G82</f>
        <v>0</v>
      </c>
      <c r="H78" s="86">
        <f>H79+H80+H81+H82</f>
        <v>0</v>
      </c>
      <c r="I78" s="88">
        <v>0</v>
      </c>
      <c r="J78" s="88">
        <v>0</v>
      </c>
      <c r="K78" s="88">
        <v>0</v>
      </c>
    </row>
    <row r="79" spans="1:11" ht="31.5">
      <c r="A79" s="240"/>
      <c r="B79" s="232"/>
      <c r="C79" s="85" t="s">
        <v>76</v>
      </c>
      <c r="D79" s="86">
        <v>0</v>
      </c>
      <c r="E79" s="86">
        <v>0</v>
      </c>
      <c r="F79" s="86">
        <v>0</v>
      </c>
      <c r="G79" s="86">
        <v>0</v>
      </c>
      <c r="H79" s="86">
        <v>0</v>
      </c>
      <c r="I79" s="88">
        <v>0</v>
      </c>
      <c r="J79" s="88">
        <v>0</v>
      </c>
      <c r="K79" s="88">
        <v>0</v>
      </c>
    </row>
    <row r="80" spans="1:11" ht="47.25">
      <c r="A80" s="240"/>
      <c r="B80" s="232"/>
      <c r="C80" s="85" t="s">
        <v>78</v>
      </c>
      <c r="D80" s="86">
        <f aca="true" t="shared" si="12" ref="D80:H81">D95+D115</f>
        <v>0</v>
      </c>
      <c r="E80" s="86">
        <f t="shared" si="12"/>
        <v>0</v>
      </c>
      <c r="F80" s="86">
        <f t="shared" si="12"/>
        <v>0</v>
      </c>
      <c r="G80" s="86">
        <f t="shared" si="12"/>
        <v>0</v>
      </c>
      <c r="H80" s="86">
        <v>0</v>
      </c>
      <c r="I80" s="88">
        <v>0</v>
      </c>
      <c r="J80" s="88">
        <v>0</v>
      </c>
      <c r="K80" s="88">
        <v>0</v>
      </c>
    </row>
    <row r="81" spans="1:11" ht="47.25">
      <c r="A81" s="240"/>
      <c r="B81" s="232"/>
      <c r="C81" s="85" t="s">
        <v>80</v>
      </c>
      <c r="D81" s="86">
        <f t="shared" si="12"/>
        <v>0</v>
      </c>
      <c r="E81" s="86">
        <f t="shared" si="12"/>
        <v>0</v>
      </c>
      <c r="F81" s="86">
        <f t="shared" si="12"/>
        <v>0</v>
      </c>
      <c r="G81" s="86">
        <f t="shared" si="12"/>
        <v>0</v>
      </c>
      <c r="H81" s="86">
        <f t="shared" si="12"/>
        <v>0</v>
      </c>
      <c r="I81" s="88">
        <v>0</v>
      </c>
      <c r="J81" s="88">
        <v>0</v>
      </c>
      <c r="K81" s="88">
        <v>0</v>
      </c>
    </row>
    <row r="82" spans="1:11" ht="47.25">
      <c r="A82" s="241"/>
      <c r="B82" s="233"/>
      <c r="C82" s="85" t="s">
        <v>81</v>
      </c>
      <c r="D82" s="86">
        <v>0</v>
      </c>
      <c r="E82" s="86">
        <f>E97+E117</f>
        <v>0</v>
      </c>
      <c r="F82" s="86">
        <f>F97+F117</f>
        <v>0</v>
      </c>
      <c r="G82" s="86">
        <v>0</v>
      </c>
      <c r="H82" s="86">
        <v>0</v>
      </c>
      <c r="I82" s="88">
        <v>0</v>
      </c>
      <c r="J82" s="88">
        <v>0</v>
      </c>
      <c r="K82" s="88">
        <v>0</v>
      </c>
    </row>
    <row r="83" spans="1:11" ht="15.75">
      <c r="A83" s="243" t="s">
        <v>227</v>
      </c>
      <c r="B83" s="246" t="s">
        <v>228</v>
      </c>
      <c r="C83" s="94" t="s">
        <v>9</v>
      </c>
      <c r="D83" s="95">
        <f>D84+D85+D86+D87</f>
        <v>10</v>
      </c>
      <c r="E83" s="95">
        <f>E84+E85+E86+E87</f>
        <v>10</v>
      </c>
      <c r="F83" s="95">
        <f>F84+F85+F86+F87</f>
        <v>9</v>
      </c>
      <c r="G83" s="95">
        <f>G84+G85+G86+G87</f>
        <v>0</v>
      </c>
      <c r="H83" s="95">
        <f>H84+H85+H86+H87</f>
        <v>0</v>
      </c>
      <c r="I83" s="96">
        <f>H83/D83*100</f>
        <v>0</v>
      </c>
      <c r="J83" s="96">
        <f>G83/E83*100</f>
        <v>0</v>
      </c>
      <c r="K83" s="96">
        <f>G83/F83*100</f>
        <v>0</v>
      </c>
    </row>
    <row r="84" spans="1:11" ht="31.5">
      <c r="A84" s="244"/>
      <c r="B84" s="246"/>
      <c r="C84" s="94" t="s">
        <v>76</v>
      </c>
      <c r="D84" s="95">
        <v>10</v>
      </c>
      <c r="E84" s="95">
        <v>10</v>
      </c>
      <c r="F84" s="95">
        <v>9</v>
      </c>
      <c r="G84" s="95">
        <v>0</v>
      </c>
      <c r="H84" s="95">
        <v>0</v>
      </c>
      <c r="I84" s="96">
        <f>H84/D84*100</f>
        <v>0</v>
      </c>
      <c r="J84" s="96">
        <f>G84/E84*100</f>
        <v>0</v>
      </c>
      <c r="K84" s="96">
        <f>G84/F84*100</f>
        <v>0</v>
      </c>
    </row>
    <row r="85" spans="1:11" ht="47.25">
      <c r="A85" s="244"/>
      <c r="B85" s="246"/>
      <c r="C85" s="94" t="s">
        <v>78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6">
        <v>0</v>
      </c>
      <c r="J85" s="96">
        <v>0</v>
      </c>
      <c r="K85" s="96">
        <v>0</v>
      </c>
    </row>
    <row r="86" spans="1:11" ht="47.25">
      <c r="A86" s="244"/>
      <c r="B86" s="246"/>
      <c r="C86" s="94" t="s">
        <v>80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6">
        <v>0</v>
      </c>
      <c r="J86" s="96">
        <v>0</v>
      </c>
      <c r="K86" s="96">
        <v>0</v>
      </c>
    </row>
    <row r="87" spans="1:11" ht="48" thickBot="1">
      <c r="A87" s="245"/>
      <c r="B87" s="246"/>
      <c r="C87" s="94" t="s">
        <v>81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6">
        <v>0</v>
      </c>
      <c r="J87" s="96">
        <v>0</v>
      </c>
      <c r="K87" s="96">
        <v>0</v>
      </c>
    </row>
    <row r="88" spans="1:11" ht="15.75">
      <c r="A88" s="247" t="s">
        <v>229</v>
      </c>
      <c r="B88" s="250" t="s">
        <v>230</v>
      </c>
      <c r="C88" s="94" t="s">
        <v>9</v>
      </c>
      <c r="D88" s="95">
        <f>D89+D90+D91+D92</f>
        <v>0</v>
      </c>
      <c r="E88" s="95">
        <f>E89+E90+E91+E92</f>
        <v>0</v>
      </c>
      <c r="F88" s="95">
        <f>F89+F90+F91+F92</f>
        <v>0</v>
      </c>
      <c r="G88" s="95">
        <f>G89+G90+G91+G92</f>
        <v>0</v>
      </c>
      <c r="H88" s="95">
        <f>H89+H90+H91+H92</f>
        <v>0</v>
      </c>
      <c r="I88" s="96">
        <v>0</v>
      </c>
      <c r="J88" s="96">
        <v>0</v>
      </c>
      <c r="K88" s="96">
        <v>0</v>
      </c>
    </row>
    <row r="89" spans="1:11" ht="31.5">
      <c r="A89" s="248"/>
      <c r="B89" s="251"/>
      <c r="C89" s="94" t="s">
        <v>76</v>
      </c>
      <c r="D89" s="95">
        <v>0</v>
      </c>
      <c r="E89" s="95">
        <v>0</v>
      </c>
      <c r="F89" s="95">
        <f>114-114</f>
        <v>0</v>
      </c>
      <c r="G89" s="95">
        <f>114-114</f>
        <v>0</v>
      </c>
      <c r="H89" s="95">
        <f>114-114</f>
        <v>0</v>
      </c>
      <c r="I89" s="96">
        <v>0</v>
      </c>
      <c r="J89" s="96">
        <v>0</v>
      </c>
      <c r="K89" s="96">
        <v>0</v>
      </c>
    </row>
    <row r="90" spans="1:11" ht="47.25">
      <c r="A90" s="248"/>
      <c r="B90" s="251"/>
      <c r="C90" s="94" t="s">
        <v>78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6">
        <v>0</v>
      </c>
      <c r="J90" s="96">
        <v>0</v>
      </c>
      <c r="K90" s="96">
        <v>0</v>
      </c>
    </row>
    <row r="91" spans="1:11" ht="47.25">
      <c r="A91" s="248"/>
      <c r="B91" s="251"/>
      <c r="C91" s="94" t="s">
        <v>80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6">
        <v>0</v>
      </c>
      <c r="J91" s="96">
        <v>0</v>
      </c>
      <c r="K91" s="96">
        <v>0</v>
      </c>
    </row>
    <row r="92" spans="1:11" ht="47.25">
      <c r="A92" s="249"/>
      <c r="B92" s="252"/>
      <c r="C92" s="94" t="s">
        <v>81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6">
        <v>0</v>
      </c>
      <c r="J92" s="96">
        <v>0</v>
      </c>
      <c r="K92" s="96">
        <v>0</v>
      </c>
    </row>
    <row r="93" spans="1:11" ht="15.75">
      <c r="A93" s="253" t="s">
        <v>231</v>
      </c>
      <c r="B93" s="250" t="s">
        <v>232</v>
      </c>
      <c r="C93" s="94" t="s">
        <v>9</v>
      </c>
      <c r="D93" s="95">
        <f>D94+D95+D96+D97</f>
        <v>0</v>
      </c>
      <c r="E93" s="95">
        <f>E94+E95+E96+E97</f>
        <v>0</v>
      </c>
      <c r="F93" s="95">
        <f>F94+F95+F96+F97</f>
        <v>0</v>
      </c>
      <c r="G93" s="95">
        <f>G94+G95+G96+G97</f>
        <v>0</v>
      </c>
      <c r="H93" s="95">
        <f>H94+H95+H96+H97</f>
        <v>0</v>
      </c>
      <c r="I93" s="96">
        <v>0</v>
      </c>
      <c r="J93" s="96">
        <v>0</v>
      </c>
      <c r="K93" s="96">
        <v>0</v>
      </c>
    </row>
    <row r="94" spans="1:11" ht="31.5">
      <c r="A94" s="253"/>
      <c r="B94" s="251"/>
      <c r="C94" s="94" t="s">
        <v>76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6">
        <v>0</v>
      </c>
      <c r="J94" s="96">
        <v>0</v>
      </c>
      <c r="K94" s="96">
        <v>0</v>
      </c>
    </row>
    <row r="95" spans="1:11" ht="47.25">
      <c r="A95" s="253"/>
      <c r="B95" s="251"/>
      <c r="C95" s="94" t="s">
        <v>78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6">
        <v>0</v>
      </c>
      <c r="J95" s="96">
        <v>0</v>
      </c>
      <c r="K95" s="96">
        <v>0</v>
      </c>
    </row>
    <row r="96" spans="1:11" ht="47.25">
      <c r="A96" s="253"/>
      <c r="B96" s="251"/>
      <c r="C96" s="94" t="s">
        <v>80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6">
        <v>0</v>
      </c>
      <c r="J96" s="96">
        <v>0</v>
      </c>
      <c r="K96" s="96">
        <v>0</v>
      </c>
    </row>
    <row r="97" spans="1:11" ht="47.25">
      <c r="A97" s="253"/>
      <c r="B97" s="252"/>
      <c r="C97" s="94" t="s">
        <v>81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6">
        <v>0</v>
      </c>
      <c r="J97" s="96">
        <v>0</v>
      </c>
      <c r="K97" s="96">
        <v>0</v>
      </c>
    </row>
    <row r="98" spans="1:11" ht="15.75">
      <c r="A98" s="254" t="s">
        <v>233</v>
      </c>
      <c r="B98" s="250" t="s">
        <v>226</v>
      </c>
      <c r="C98" s="94" t="s">
        <v>9</v>
      </c>
      <c r="D98" s="95">
        <f>D99+D100+D101+D102</f>
        <v>0</v>
      </c>
      <c r="E98" s="95">
        <f>E99+E100+E101+E102</f>
        <v>0</v>
      </c>
      <c r="F98" s="95">
        <f>F99+F100+F101+F102</f>
        <v>0</v>
      </c>
      <c r="G98" s="95">
        <f>G99+G100+G101+G102</f>
        <v>0</v>
      </c>
      <c r="H98" s="95">
        <f>H99+H100+H101+H102</f>
        <v>0</v>
      </c>
      <c r="I98" s="96">
        <v>0</v>
      </c>
      <c r="J98" s="96">
        <v>0</v>
      </c>
      <c r="K98" s="96">
        <v>0</v>
      </c>
    </row>
    <row r="99" spans="1:11" ht="31.5">
      <c r="A99" s="255"/>
      <c r="B99" s="251"/>
      <c r="C99" s="94" t="s">
        <v>76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6">
        <v>0</v>
      </c>
      <c r="J99" s="96">
        <v>0</v>
      </c>
      <c r="K99" s="96">
        <v>0</v>
      </c>
    </row>
    <row r="100" spans="1:11" ht="47.25">
      <c r="A100" s="255"/>
      <c r="B100" s="251"/>
      <c r="C100" s="94" t="s">
        <v>78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6">
        <v>0</v>
      </c>
      <c r="J100" s="96">
        <v>0</v>
      </c>
      <c r="K100" s="96">
        <v>0</v>
      </c>
    </row>
    <row r="101" spans="1:11" ht="47.25">
      <c r="A101" s="255"/>
      <c r="B101" s="251"/>
      <c r="C101" s="94" t="s">
        <v>80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6">
        <v>0</v>
      </c>
      <c r="J101" s="96">
        <v>0</v>
      </c>
      <c r="K101" s="96">
        <v>0</v>
      </c>
    </row>
    <row r="102" spans="1:11" ht="47.25">
      <c r="A102" s="256"/>
      <c r="B102" s="252"/>
      <c r="C102" s="94" t="s">
        <v>81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6">
        <v>0</v>
      </c>
      <c r="J102" s="96">
        <v>0</v>
      </c>
      <c r="K102" s="96">
        <v>0</v>
      </c>
    </row>
    <row r="103" spans="1:11" ht="15.75">
      <c r="A103" s="254" t="s">
        <v>234</v>
      </c>
      <c r="B103" s="250" t="s">
        <v>226</v>
      </c>
      <c r="C103" s="94" t="s">
        <v>9</v>
      </c>
      <c r="D103" s="95">
        <f>D104+D105+D106+D107</f>
        <v>0</v>
      </c>
      <c r="E103" s="95">
        <f>E104+E105+E106+E107</f>
        <v>0</v>
      </c>
      <c r="F103" s="95">
        <f>F104+F105+F106+F107</f>
        <v>0</v>
      </c>
      <c r="G103" s="95">
        <f>G104+G105+G106+G107</f>
        <v>0</v>
      </c>
      <c r="H103" s="95">
        <f>H104+H105+H106+H107</f>
        <v>0</v>
      </c>
      <c r="I103" s="96">
        <v>0</v>
      </c>
      <c r="J103" s="96">
        <v>0</v>
      </c>
      <c r="K103" s="96">
        <v>0</v>
      </c>
    </row>
    <row r="104" spans="1:11" ht="31.5">
      <c r="A104" s="255"/>
      <c r="B104" s="251"/>
      <c r="C104" s="94" t="s">
        <v>76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6">
        <v>0</v>
      </c>
      <c r="J104" s="96">
        <v>0</v>
      </c>
      <c r="K104" s="96">
        <v>0</v>
      </c>
    </row>
    <row r="105" spans="1:11" ht="47.25">
      <c r="A105" s="255"/>
      <c r="B105" s="251"/>
      <c r="C105" s="94" t="s">
        <v>78</v>
      </c>
      <c r="D105" s="95">
        <v>0</v>
      </c>
      <c r="E105" s="95">
        <v>0</v>
      </c>
      <c r="F105" s="95">
        <v>0</v>
      </c>
      <c r="G105" s="95">
        <v>0</v>
      </c>
      <c r="H105" s="95">
        <v>0</v>
      </c>
      <c r="I105" s="96">
        <v>0</v>
      </c>
      <c r="J105" s="96">
        <v>0</v>
      </c>
      <c r="K105" s="96">
        <v>0</v>
      </c>
    </row>
    <row r="106" spans="1:11" ht="47.25">
      <c r="A106" s="255"/>
      <c r="B106" s="251"/>
      <c r="C106" s="94" t="s">
        <v>80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6">
        <v>0</v>
      </c>
      <c r="J106" s="96">
        <v>0</v>
      </c>
      <c r="K106" s="96">
        <v>0</v>
      </c>
    </row>
    <row r="107" spans="1:11" ht="47.25">
      <c r="A107" s="256"/>
      <c r="B107" s="252"/>
      <c r="C107" s="94" t="s">
        <v>81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6">
        <v>0</v>
      </c>
      <c r="J107" s="96">
        <v>0</v>
      </c>
      <c r="K107" s="96">
        <v>0</v>
      </c>
    </row>
    <row r="108" spans="1:11" ht="15.75">
      <c r="A108" s="254" t="s">
        <v>235</v>
      </c>
      <c r="B108" s="250" t="s">
        <v>230</v>
      </c>
      <c r="C108" s="94" t="s">
        <v>9</v>
      </c>
      <c r="D108" s="95">
        <f>D109+D110+D111+D112</f>
        <v>0</v>
      </c>
      <c r="E108" s="95">
        <f>E109+E110+E111+E112</f>
        <v>0</v>
      </c>
      <c r="F108" s="95">
        <f>F109+F110+F111+F112</f>
        <v>0</v>
      </c>
      <c r="G108" s="95">
        <f>G109+G110+G111+G112</f>
        <v>0</v>
      </c>
      <c r="H108" s="95">
        <f>H109+H110+H111+H112</f>
        <v>0</v>
      </c>
      <c r="I108" s="96">
        <v>0</v>
      </c>
      <c r="J108" s="96">
        <v>0</v>
      </c>
      <c r="K108" s="96">
        <v>0</v>
      </c>
    </row>
    <row r="109" spans="1:11" ht="31.5">
      <c r="A109" s="255"/>
      <c r="B109" s="251"/>
      <c r="C109" s="94" t="s">
        <v>76</v>
      </c>
      <c r="D109" s="95">
        <v>0</v>
      </c>
      <c r="E109" s="95">
        <v>0</v>
      </c>
      <c r="F109" s="95">
        <f>68-68</f>
        <v>0</v>
      </c>
      <c r="G109" s="95">
        <f>68-68</f>
        <v>0</v>
      </c>
      <c r="H109" s="95">
        <f>68-68</f>
        <v>0</v>
      </c>
      <c r="I109" s="96">
        <v>0</v>
      </c>
      <c r="J109" s="96">
        <v>0</v>
      </c>
      <c r="K109" s="96">
        <v>0</v>
      </c>
    </row>
    <row r="110" spans="1:11" ht="47.25">
      <c r="A110" s="255"/>
      <c r="B110" s="251"/>
      <c r="C110" s="94" t="s">
        <v>78</v>
      </c>
      <c r="D110" s="95">
        <v>0</v>
      </c>
      <c r="E110" s="95">
        <v>0</v>
      </c>
      <c r="F110" s="95">
        <v>0</v>
      </c>
      <c r="G110" s="95">
        <v>0</v>
      </c>
      <c r="H110" s="95">
        <v>0</v>
      </c>
      <c r="I110" s="96">
        <v>0</v>
      </c>
      <c r="J110" s="96">
        <v>0</v>
      </c>
      <c r="K110" s="96">
        <v>0</v>
      </c>
    </row>
    <row r="111" spans="1:11" ht="47.25">
      <c r="A111" s="255"/>
      <c r="B111" s="251"/>
      <c r="C111" s="94" t="s">
        <v>80</v>
      </c>
      <c r="D111" s="95">
        <v>0</v>
      </c>
      <c r="E111" s="95">
        <v>0</v>
      </c>
      <c r="F111" s="95">
        <v>0</v>
      </c>
      <c r="G111" s="95">
        <v>0</v>
      </c>
      <c r="H111" s="95">
        <v>0</v>
      </c>
      <c r="I111" s="96">
        <v>0</v>
      </c>
      <c r="J111" s="96">
        <v>0</v>
      </c>
      <c r="K111" s="96">
        <v>0</v>
      </c>
    </row>
    <row r="112" spans="1:11" ht="47.25">
      <c r="A112" s="256"/>
      <c r="B112" s="252"/>
      <c r="C112" s="94" t="s">
        <v>81</v>
      </c>
      <c r="D112" s="95">
        <v>0</v>
      </c>
      <c r="E112" s="95">
        <v>0</v>
      </c>
      <c r="F112" s="95">
        <v>0</v>
      </c>
      <c r="G112" s="95">
        <v>0</v>
      </c>
      <c r="H112" s="95">
        <v>0</v>
      </c>
      <c r="I112" s="96">
        <v>0</v>
      </c>
      <c r="J112" s="96">
        <v>0</v>
      </c>
      <c r="K112" s="96">
        <v>0</v>
      </c>
    </row>
    <row r="113" spans="1:11" ht="15.75">
      <c r="A113" s="246" t="s">
        <v>236</v>
      </c>
      <c r="B113" s="246" t="s">
        <v>237</v>
      </c>
      <c r="C113" s="94" t="s">
        <v>9</v>
      </c>
      <c r="D113" s="95">
        <f>D114+D115+D116+D117</f>
        <v>255</v>
      </c>
      <c r="E113" s="95">
        <f>E114+E115+E116+E117</f>
        <v>245</v>
      </c>
      <c r="F113" s="95">
        <f>F114+F115+F116+F117</f>
        <v>245</v>
      </c>
      <c r="G113" s="95">
        <f>G114+G115+G116+G117</f>
        <v>55.17</v>
      </c>
      <c r="H113" s="95">
        <f>H114+H115+H116+H117</f>
        <v>55.17</v>
      </c>
      <c r="I113" s="96">
        <f>H113/D113*100</f>
        <v>21.635294117647057</v>
      </c>
      <c r="J113" s="96">
        <f>G113/E113*100</f>
        <v>22.518367346938774</v>
      </c>
      <c r="K113" s="96">
        <f>G113/F113*100</f>
        <v>22.518367346938774</v>
      </c>
    </row>
    <row r="114" spans="1:11" ht="31.5">
      <c r="A114" s="246"/>
      <c r="B114" s="246"/>
      <c r="C114" s="94" t="s">
        <v>76</v>
      </c>
      <c r="D114" s="95">
        <f>D120+D125+D130+D135</f>
        <v>245</v>
      </c>
      <c r="E114" s="95">
        <f>E120+E125+E130+E135</f>
        <v>245</v>
      </c>
      <c r="F114" s="95">
        <f>F120+F125+F130+F135</f>
        <v>245</v>
      </c>
      <c r="G114" s="95">
        <f>G120+G125+G130+G135</f>
        <v>55.17</v>
      </c>
      <c r="H114" s="95">
        <f>H120+H125+H130+H135</f>
        <v>55.17</v>
      </c>
      <c r="I114" s="96">
        <f>H114/D114*100</f>
        <v>22.518367346938774</v>
      </c>
      <c r="J114" s="96">
        <f>G114/E114*100</f>
        <v>22.518367346938774</v>
      </c>
      <c r="K114" s="96">
        <f>G114/F114*100</f>
        <v>22.518367346938774</v>
      </c>
    </row>
    <row r="115" spans="1:11" ht="47.25">
      <c r="A115" s="246"/>
      <c r="B115" s="246"/>
      <c r="C115" s="94" t="s">
        <v>78</v>
      </c>
      <c r="D115" s="95">
        <f aca="true" t="shared" si="13" ref="D115:H117">D121+D126+D131+D136</f>
        <v>0</v>
      </c>
      <c r="E115" s="95">
        <f t="shared" si="13"/>
        <v>0</v>
      </c>
      <c r="F115" s="95">
        <f t="shared" si="13"/>
        <v>0</v>
      </c>
      <c r="G115" s="95">
        <f t="shared" si="13"/>
        <v>0</v>
      </c>
      <c r="H115" s="95">
        <f t="shared" si="13"/>
        <v>0</v>
      </c>
      <c r="I115" s="96">
        <v>0</v>
      </c>
      <c r="J115" s="96">
        <v>0</v>
      </c>
      <c r="K115" s="96">
        <v>0</v>
      </c>
    </row>
    <row r="116" spans="1:11" ht="47.25">
      <c r="A116" s="246"/>
      <c r="B116" s="246"/>
      <c r="C116" s="94" t="s">
        <v>80</v>
      </c>
      <c r="D116" s="95">
        <f t="shared" si="13"/>
        <v>0</v>
      </c>
      <c r="E116" s="95">
        <f t="shared" si="13"/>
        <v>0</v>
      </c>
      <c r="F116" s="95">
        <f t="shared" si="13"/>
        <v>0</v>
      </c>
      <c r="G116" s="95">
        <f t="shared" si="13"/>
        <v>0</v>
      </c>
      <c r="H116" s="95">
        <f t="shared" si="13"/>
        <v>0</v>
      </c>
      <c r="I116" s="96">
        <v>0</v>
      </c>
      <c r="J116" s="96">
        <v>0</v>
      </c>
      <c r="K116" s="96">
        <v>0</v>
      </c>
    </row>
    <row r="117" spans="1:11" ht="47.25">
      <c r="A117" s="246"/>
      <c r="B117" s="246"/>
      <c r="C117" s="94" t="s">
        <v>81</v>
      </c>
      <c r="D117" s="95">
        <f t="shared" si="13"/>
        <v>10</v>
      </c>
      <c r="E117" s="95">
        <f t="shared" si="13"/>
        <v>0</v>
      </c>
      <c r="F117" s="95">
        <f t="shared" si="13"/>
        <v>0</v>
      </c>
      <c r="G117" s="95">
        <v>0</v>
      </c>
      <c r="H117" s="95">
        <v>0</v>
      </c>
      <c r="I117" s="96">
        <f>H117/D117*100</f>
        <v>0</v>
      </c>
      <c r="J117" s="96">
        <v>0</v>
      </c>
      <c r="K117" s="96">
        <v>0</v>
      </c>
    </row>
    <row r="118" spans="1:11" ht="15.75">
      <c r="A118" s="246"/>
      <c r="B118" s="257" t="s">
        <v>82</v>
      </c>
      <c r="C118" s="258"/>
      <c r="D118" s="258"/>
      <c r="E118" s="258"/>
      <c r="F118" s="258"/>
      <c r="G118" s="258"/>
      <c r="H118" s="258"/>
      <c r="I118" s="258"/>
      <c r="J118" s="258"/>
      <c r="K118" s="259"/>
    </row>
    <row r="119" spans="1:11" ht="15.75">
      <c r="A119" s="246"/>
      <c r="B119" s="246" t="s">
        <v>214</v>
      </c>
      <c r="C119" s="94" t="s">
        <v>9</v>
      </c>
      <c r="D119" s="95">
        <f>D120+D121+D122+D123</f>
        <v>170</v>
      </c>
      <c r="E119" s="95">
        <f>E120+E121+E122+E123</f>
        <v>170</v>
      </c>
      <c r="F119" s="95">
        <f>F120+F121+F122+F123</f>
        <v>170</v>
      </c>
      <c r="G119" s="95">
        <f>G120+G121+G122+G123</f>
        <v>0</v>
      </c>
      <c r="H119" s="95">
        <f>H120+H121+H122+H123</f>
        <v>0</v>
      </c>
      <c r="I119" s="96">
        <f>H119/D119*100</f>
        <v>0</v>
      </c>
      <c r="J119" s="96">
        <f>G119/E119*100</f>
        <v>0</v>
      </c>
      <c r="K119" s="96">
        <f>G119/F119*100</f>
        <v>0</v>
      </c>
    </row>
    <row r="120" spans="1:11" ht="31.5">
      <c r="A120" s="246"/>
      <c r="B120" s="246"/>
      <c r="C120" s="94" t="s">
        <v>76</v>
      </c>
      <c r="D120" s="95">
        <f>D145</f>
        <v>170</v>
      </c>
      <c r="E120" s="95">
        <f>E145</f>
        <v>170</v>
      </c>
      <c r="F120" s="95">
        <f>F145</f>
        <v>170</v>
      </c>
      <c r="G120" s="95">
        <f>G145</f>
        <v>0</v>
      </c>
      <c r="H120" s="95">
        <f>H145</f>
        <v>0</v>
      </c>
      <c r="I120" s="96">
        <f>H120/D120*100</f>
        <v>0</v>
      </c>
      <c r="J120" s="96">
        <f>G120/E120*100</f>
        <v>0</v>
      </c>
      <c r="K120" s="96">
        <f>G120/F120*100</f>
        <v>0</v>
      </c>
    </row>
    <row r="121" spans="1:11" ht="47.25">
      <c r="A121" s="246"/>
      <c r="B121" s="246"/>
      <c r="C121" s="94" t="s">
        <v>238</v>
      </c>
      <c r="D121" s="95">
        <v>0</v>
      </c>
      <c r="E121" s="95">
        <v>0</v>
      </c>
      <c r="F121" s="95">
        <v>0</v>
      </c>
      <c r="G121" s="95">
        <v>0</v>
      </c>
      <c r="H121" s="95">
        <v>0</v>
      </c>
      <c r="I121" s="96">
        <v>0</v>
      </c>
      <c r="J121" s="96">
        <v>0</v>
      </c>
      <c r="K121" s="96">
        <v>0</v>
      </c>
    </row>
    <row r="122" spans="1:11" ht="47.25">
      <c r="A122" s="246"/>
      <c r="B122" s="246"/>
      <c r="C122" s="94" t="s">
        <v>80</v>
      </c>
      <c r="D122" s="95">
        <v>0</v>
      </c>
      <c r="E122" s="95">
        <v>0</v>
      </c>
      <c r="F122" s="95">
        <v>0</v>
      </c>
      <c r="G122" s="95">
        <v>0</v>
      </c>
      <c r="H122" s="95">
        <v>0</v>
      </c>
      <c r="I122" s="96">
        <v>0</v>
      </c>
      <c r="J122" s="96">
        <v>0</v>
      </c>
      <c r="K122" s="96">
        <v>0</v>
      </c>
    </row>
    <row r="123" spans="1:11" ht="47.25">
      <c r="A123" s="246"/>
      <c r="B123" s="246"/>
      <c r="C123" s="94" t="s">
        <v>81</v>
      </c>
      <c r="D123" s="95">
        <v>0</v>
      </c>
      <c r="E123" s="95">
        <v>0</v>
      </c>
      <c r="F123" s="95">
        <v>0</v>
      </c>
      <c r="G123" s="95">
        <v>0</v>
      </c>
      <c r="H123" s="95">
        <v>0</v>
      </c>
      <c r="I123" s="96">
        <v>0</v>
      </c>
      <c r="J123" s="96">
        <v>0</v>
      </c>
      <c r="K123" s="96">
        <v>0</v>
      </c>
    </row>
    <row r="124" spans="1:11" ht="15.75">
      <c r="A124" s="246"/>
      <c r="B124" s="260" t="s">
        <v>215</v>
      </c>
      <c r="C124" s="94" t="s">
        <v>9</v>
      </c>
      <c r="D124" s="95">
        <f>D125+D126+D127+D128</f>
        <v>75</v>
      </c>
      <c r="E124" s="95">
        <f>E125+E126+E127+E128</f>
        <v>75</v>
      </c>
      <c r="F124" s="95">
        <f>F125+F126+F127+F128</f>
        <v>75</v>
      </c>
      <c r="G124" s="95">
        <f>G125+G126+G127+G128</f>
        <v>55.17</v>
      </c>
      <c r="H124" s="95">
        <f>H125+H126+H127+H128</f>
        <v>55.17</v>
      </c>
      <c r="I124" s="96">
        <f>H124/D124*100</f>
        <v>73.56</v>
      </c>
      <c r="J124" s="96">
        <f>G124/E124*100</f>
        <v>73.56</v>
      </c>
      <c r="K124" s="96">
        <f>G124/F124*100</f>
        <v>73.56</v>
      </c>
    </row>
    <row r="125" spans="1:11" ht="31.5">
      <c r="A125" s="246"/>
      <c r="B125" s="260"/>
      <c r="C125" s="94" t="s">
        <v>76</v>
      </c>
      <c r="D125" s="95">
        <f>D140+D150+D180</f>
        <v>75</v>
      </c>
      <c r="E125" s="95">
        <f>E140+E150+E180</f>
        <v>75</v>
      </c>
      <c r="F125" s="95">
        <f>F140+F150+F180</f>
        <v>75</v>
      </c>
      <c r="G125" s="95">
        <f>G140+G150+G180</f>
        <v>55.17</v>
      </c>
      <c r="H125" s="95">
        <f>H140+H150+H180</f>
        <v>55.17</v>
      </c>
      <c r="I125" s="96">
        <f>H125/D125*100</f>
        <v>73.56</v>
      </c>
      <c r="J125" s="96">
        <f>G125/E125*100</f>
        <v>73.56</v>
      </c>
      <c r="K125" s="96">
        <f>G125/F125*100</f>
        <v>73.56</v>
      </c>
    </row>
    <row r="126" spans="1:11" ht="47.25">
      <c r="A126" s="246"/>
      <c r="B126" s="260"/>
      <c r="C126" s="94" t="s">
        <v>78</v>
      </c>
      <c r="D126" s="95">
        <v>0</v>
      </c>
      <c r="E126" s="95">
        <v>0</v>
      </c>
      <c r="F126" s="95">
        <v>0</v>
      </c>
      <c r="G126" s="95">
        <v>0</v>
      </c>
      <c r="H126" s="95">
        <v>0</v>
      </c>
      <c r="I126" s="96">
        <v>0</v>
      </c>
      <c r="J126" s="96">
        <v>0</v>
      </c>
      <c r="K126" s="96">
        <v>0</v>
      </c>
    </row>
    <row r="127" spans="1:11" ht="47.25">
      <c r="A127" s="246"/>
      <c r="B127" s="260"/>
      <c r="C127" s="94" t="s">
        <v>80</v>
      </c>
      <c r="D127" s="95">
        <v>0</v>
      </c>
      <c r="E127" s="95">
        <v>0</v>
      </c>
      <c r="F127" s="95">
        <v>0</v>
      </c>
      <c r="G127" s="95">
        <v>0</v>
      </c>
      <c r="H127" s="95">
        <v>0</v>
      </c>
      <c r="I127" s="96">
        <v>0</v>
      </c>
      <c r="J127" s="96">
        <v>0</v>
      </c>
      <c r="K127" s="96">
        <v>0</v>
      </c>
    </row>
    <row r="128" spans="1:11" ht="47.25">
      <c r="A128" s="246"/>
      <c r="B128" s="260"/>
      <c r="C128" s="94" t="s">
        <v>81</v>
      </c>
      <c r="D128" s="95">
        <v>0</v>
      </c>
      <c r="E128" s="95">
        <v>0</v>
      </c>
      <c r="F128" s="95">
        <v>0</v>
      </c>
      <c r="G128" s="95">
        <v>0</v>
      </c>
      <c r="H128" s="95">
        <v>0</v>
      </c>
      <c r="I128" s="96">
        <v>0</v>
      </c>
      <c r="J128" s="96">
        <v>0</v>
      </c>
      <c r="K128" s="96">
        <v>0</v>
      </c>
    </row>
    <row r="129" spans="1:11" ht="15.75">
      <c r="A129" s="246"/>
      <c r="B129" s="261" t="s">
        <v>216</v>
      </c>
      <c r="C129" s="94" t="s">
        <v>9</v>
      </c>
      <c r="D129" s="95">
        <f>D130+D131+D132+D133</f>
        <v>0</v>
      </c>
      <c r="E129" s="95">
        <f>E130+E131+E132+E133</f>
        <v>0</v>
      </c>
      <c r="F129" s="95">
        <f>F130+F131+F132+F133</f>
        <v>0</v>
      </c>
      <c r="G129" s="95">
        <f>G130+G131+G132+G133</f>
        <v>0</v>
      </c>
      <c r="H129" s="95">
        <f>H130+H131+H132+H133</f>
        <v>0</v>
      </c>
      <c r="I129" s="96">
        <v>0</v>
      </c>
      <c r="J129" s="96">
        <v>0</v>
      </c>
      <c r="K129" s="96">
        <v>0</v>
      </c>
    </row>
    <row r="130" spans="1:11" ht="31.5">
      <c r="A130" s="246"/>
      <c r="B130" s="261"/>
      <c r="C130" s="94" t="s">
        <v>76</v>
      </c>
      <c r="D130" s="95">
        <f>D165+D170+D175</f>
        <v>0</v>
      </c>
      <c r="E130" s="95">
        <f>E165+E170+E175</f>
        <v>0</v>
      </c>
      <c r="F130" s="95">
        <f>F165+F170+F175</f>
        <v>0</v>
      </c>
      <c r="G130" s="95">
        <f>G165+G170+G175</f>
        <v>0</v>
      </c>
      <c r="H130" s="95">
        <f>H165+H170+H175</f>
        <v>0</v>
      </c>
      <c r="I130" s="96">
        <v>0</v>
      </c>
      <c r="J130" s="96">
        <v>0</v>
      </c>
      <c r="K130" s="96">
        <v>0</v>
      </c>
    </row>
    <row r="131" spans="1:11" ht="47.25">
      <c r="A131" s="246"/>
      <c r="B131" s="261"/>
      <c r="C131" s="94" t="s">
        <v>78</v>
      </c>
      <c r="D131" s="95">
        <v>0</v>
      </c>
      <c r="E131" s="95">
        <v>0</v>
      </c>
      <c r="F131" s="95">
        <v>0</v>
      </c>
      <c r="G131" s="95">
        <v>0</v>
      </c>
      <c r="H131" s="95">
        <v>0</v>
      </c>
      <c r="I131" s="96">
        <v>0</v>
      </c>
      <c r="J131" s="96">
        <v>0</v>
      </c>
      <c r="K131" s="96">
        <v>0</v>
      </c>
    </row>
    <row r="132" spans="1:11" ht="47.25">
      <c r="A132" s="246"/>
      <c r="B132" s="261"/>
      <c r="C132" s="94" t="s">
        <v>80</v>
      </c>
      <c r="D132" s="95">
        <v>0</v>
      </c>
      <c r="E132" s="95">
        <v>0</v>
      </c>
      <c r="F132" s="95">
        <v>0</v>
      </c>
      <c r="G132" s="95">
        <v>0</v>
      </c>
      <c r="H132" s="95">
        <v>0</v>
      </c>
      <c r="I132" s="96">
        <v>0</v>
      </c>
      <c r="J132" s="96">
        <v>0</v>
      </c>
      <c r="K132" s="96">
        <v>0</v>
      </c>
    </row>
    <row r="133" spans="1:11" ht="47.25">
      <c r="A133" s="246"/>
      <c r="B133" s="261"/>
      <c r="C133" s="94" t="s">
        <v>81</v>
      </c>
      <c r="D133" s="95">
        <v>0</v>
      </c>
      <c r="E133" s="95">
        <v>0</v>
      </c>
      <c r="F133" s="95">
        <v>0</v>
      </c>
      <c r="G133" s="95">
        <v>0</v>
      </c>
      <c r="H133" s="95">
        <v>0</v>
      </c>
      <c r="I133" s="96">
        <v>0</v>
      </c>
      <c r="J133" s="96">
        <v>0</v>
      </c>
      <c r="K133" s="96">
        <v>0</v>
      </c>
    </row>
    <row r="134" spans="1:11" ht="15.75">
      <c r="A134" s="246"/>
      <c r="B134" s="250" t="s">
        <v>226</v>
      </c>
      <c r="C134" s="94" t="s">
        <v>9</v>
      </c>
      <c r="D134" s="95">
        <f>D135+D136+D137+D138</f>
        <v>10</v>
      </c>
      <c r="E134" s="95">
        <f>E135+E136+E137+E138</f>
        <v>0</v>
      </c>
      <c r="F134" s="95">
        <f>F135+F136+F137+F138</f>
        <v>0</v>
      </c>
      <c r="G134" s="95">
        <f>G135+G136+G137+G138</f>
        <v>5</v>
      </c>
      <c r="H134" s="95">
        <f>H135+H136+H137+H138</f>
        <v>0</v>
      </c>
      <c r="I134" s="96">
        <f>H134/D134*100</f>
        <v>0</v>
      </c>
      <c r="J134" s="96">
        <v>0</v>
      </c>
      <c r="K134" s="96">
        <v>0</v>
      </c>
    </row>
    <row r="135" spans="1:11" ht="31.5">
      <c r="A135" s="246"/>
      <c r="B135" s="251"/>
      <c r="C135" s="94" t="s">
        <v>76</v>
      </c>
      <c r="D135" s="95">
        <f>D185+D190+D195</f>
        <v>0</v>
      </c>
      <c r="E135" s="95">
        <f>E185+E190+E195</f>
        <v>0</v>
      </c>
      <c r="F135" s="95">
        <f>F185+F190+F195</f>
        <v>0</v>
      </c>
      <c r="G135" s="95">
        <f>G185+G190+G195</f>
        <v>0</v>
      </c>
      <c r="H135" s="95">
        <f>H185+H190+H195</f>
        <v>0</v>
      </c>
      <c r="I135" s="96">
        <v>0</v>
      </c>
      <c r="J135" s="96">
        <v>0</v>
      </c>
      <c r="K135" s="96">
        <v>0</v>
      </c>
    </row>
    <row r="136" spans="1:11" ht="47.25">
      <c r="A136" s="246"/>
      <c r="B136" s="251"/>
      <c r="C136" s="94" t="s">
        <v>78</v>
      </c>
      <c r="D136" s="95">
        <f aca="true" t="shared" si="14" ref="D136:H138">D186+D191+D196</f>
        <v>0</v>
      </c>
      <c r="E136" s="95">
        <f t="shared" si="14"/>
        <v>0</v>
      </c>
      <c r="F136" s="95">
        <f t="shared" si="14"/>
        <v>0</v>
      </c>
      <c r="G136" s="95">
        <f t="shared" si="14"/>
        <v>0</v>
      </c>
      <c r="H136" s="95">
        <f t="shared" si="14"/>
        <v>0</v>
      </c>
      <c r="I136" s="96">
        <v>0</v>
      </c>
      <c r="J136" s="96">
        <v>0</v>
      </c>
      <c r="K136" s="96">
        <v>0</v>
      </c>
    </row>
    <row r="137" spans="1:11" ht="47.25">
      <c r="A137" s="246"/>
      <c r="B137" s="251"/>
      <c r="C137" s="94" t="s">
        <v>80</v>
      </c>
      <c r="D137" s="95">
        <f t="shared" si="14"/>
        <v>0</v>
      </c>
      <c r="E137" s="95">
        <f t="shared" si="14"/>
        <v>0</v>
      </c>
      <c r="F137" s="95">
        <f t="shared" si="14"/>
        <v>0</v>
      </c>
      <c r="G137" s="95">
        <f t="shared" si="14"/>
        <v>0</v>
      </c>
      <c r="H137" s="95">
        <f t="shared" si="14"/>
        <v>0</v>
      </c>
      <c r="I137" s="96">
        <v>0</v>
      </c>
      <c r="J137" s="96">
        <v>0</v>
      </c>
      <c r="K137" s="96">
        <v>0</v>
      </c>
    </row>
    <row r="138" spans="1:11" ht="47.25">
      <c r="A138" s="246"/>
      <c r="B138" s="252"/>
      <c r="C138" s="94" t="s">
        <v>81</v>
      </c>
      <c r="D138" s="95">
        <f t="shared" si="14"/>
        <v>10</v>
      </c>
      <c r="E138" s="95">
        <f t="shared" si="14"/>
        <v>0</v>
      </c>
      <c r="F138" s="97">
        <f t="shared" si="14"/>
        <v>0</v>
      </c>
      <c r="G138" s="97">
        <f t="shared" si="14"/>
        <v>5</v>
      </c>
      <c r="H138" s="97">
        <f t="shared" si="14"/>
        <v>0</v>
      </c>
      <c r="I138" s="96">
        <f>H138/D138*100</f>
        <v>0</v>
      </c>
      <c r="J138" s="96">
        <v>0</v>
      </c>
      <c r="K138" s="96">
        <v>0</v>
      </c>
    </row>
    <row r="139" spans="1:11" ht="15.75">
      <c r="A139" s="250" t="s">
        <v>239</v>
      </c>
      <c r="B139" s="250" t="s">
        <v>240</v>
      </c>
      <c r="C139" s="94" t="s">
        <v>9</v>
      </c>
      <c r="D139" s="95">
        <f>D140+D141+D142+D143</f>
        <v>0</v>
      </c>
      <c r="E139" s="95">
        <f>E140+E141+E142+E143</f>
        <v>0</v>
      </c>
      <c r="F139" s="95">
        <f>F140+F141+F142+F143</f>
        <v>0</v>
      </c>
      <c r="G139" s="95">
        <f>G140+G141+G142+G143</f>
        <v>0</v>
      </c>
      <c r="H139" s="95">
        <f>H140+H141+H142+H143</f>
        <v>0</v>
      </c>
      <c r="I139" s="96">
        <v>0</v>
      </c>
      <c r="J139" s="96">
        <v>0</v>
      </c>
      <c r="K139" s="96">
        <v>0</v>
      </c>
    </row>
    <row r="140" spans="1:11" ht="31.5">
      <c r="A140" s="251"/>
      <c r="B140" s="251"/>
      <c r="C140" s="94" t="s">
        <v>76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6">
        <v>0</v>
      </c>
      <c r="J140" s="96">
        <v>0</v>
      </c>
      <c r="K140" s="96">
        <v>0</v>
      </c>
    </row>
    <row r="141" spans="1:11" ht="47.25">
      <c r="A141" s="251"/>
      <c r="B141" s="251"/>
      <c r="C141" s="94" t="s">
        <v>78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6">
        <v>0</v>
      </c>
      <c r="J141" s="96">
        <v>0</v>
      </c>
      <c r="K141" s="96">
        <v>0</v>
      </c>
    </row>
    <row r="142" spans="1:11" ht="47.25">
      <c r="A142" s="251"/>
      <c r="B142" s="251"/>
      <c r="C142" s="94" t="s">
        <v>80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6">
        <v>0</v>
      </c>
      <c r="J142" s="96">
        <v>0</v>
      </c>
      <c r="K142" s="96">
        <v>0</v>
      </c>
    </row>
    <row r="143" spans="1:11" ht="47.25">
      <c r="A143" s="252"/>
      <c r="B143" s="252"/>
      <c r="C143" s="94" t="s">
        <v>81</v>
      </c>
      <c r="D143" s="95">
        <v>0</v>
      </c>
      <c r="E143" s="95">
        <v>0</v>
      </c>
      <c r="F143" s="95">
        <v>0</v>
      </c>
      <c r="G143" s="95">
        <v>0</v>
      </c>
      <c r="H143" s="95">
        <v>0</v>
      </c>
      <c r="I143" s="96">
        <v>0</v>
      </c>
      <c r="J143" s="96">
        <v>0</v>
      </c>
      <c r="K143" s="96">
        <v>0</v>
      </c>
    </row>
    <row r="144" spans="1:11" ht="15.75">
      <c r="A144" s="246" t="s">
        <v>241</v>
      </c>
      <c r="B144" s="250" t="s">
        <v>242</v>
      </c>
      <c r="C144" s="94" t="s">
        <v>9</v>
      </c>
      <c r="D144" s="95">
        <f>D145+D146+D147+D148</f>
        <v>170</v>
      </c>
      <c r="E144" s="95">
        <f>E145+E146+E147+E148</f>
        <v>170</v>
      </c>
      <c r="F144" s="95">
        <f>F145+F146+F147+F148</f>
        <v>170</v>
      </c>
      <c r="G144" s="95">
        <f>G145+G146+G147+G148</f>
        <v>0</v>
      </c>
      <c r="H144" s="95">
        <f>H145+H146+H147+H148</f>
        <v>0</v>
      </c>
      <c r="I144" s="96">
        <f>H144/D144*100</f>
        <v>0</v>
      </c>
      <c r="J144" s="96">
        <f>G144/E144*100</f>
        <v>0</v>
      </c>
      <c r="K144" s="96">
        <f>G144/F144*100</f>
        <v>0</v>
      </c>
    </row>
    <row r="145" spans="1:11" ht="31.5">
      <c r="A145" s="246"/>
      <c r="B145" s="251"/>
      <c r="C145" s="94" t="s">
        <v>76</v>
      </c>
      <c r="D145" s="95">
        <v>170</v>
      </c>
      <c r="E145" s="95">
        <v>170</v>
      </c>
      <c r="F145" s="95">
        <v>170</v>
      </c>
      <c r="G145" s="95">
        <v>0</v>
      </c>
      <c r="H145" s="95">
        <v>0</v>
      </c>
      <c r="I145" s="96">
        <f>H145/D145*100</f>
        <v>0</v>
      </c>
      <c r="J145" s="96">
        <f>G145/E145*100</f>
        <v>0</v>
      </c>
      <c r="K145" s="96">
        <f>G145/F145*100</f>
        <v>0</v>
      </c>
    </row>
    <row r="146" spans="1:11" ht="47.25">
      <c r="A146" s="246"/>
      <c r="B146" s="251"/>
      <c r="C146" s="94" t="s">
        <v>78</v>
      </c>
      <c r="D146" s="95">
        <v>0</v>
      </c>
      <c r="E146" s="95">
        <v>0</v>
      </c>
      <c r="F146" s="95">
        <v>0</v>
      </c>
      <c r="G146" s="95">
        <v>0</v>
      </c>
      <c r="H146" s="95">
        <v>0</v>
      </c>
      <c r="I146" s="96">
        <v>0</v>
      </c>
      <c r="J146" s="96">
        <v>0</v>
      </c>
      <c r="K146" s="96">
        <v>0</v>
      </c>
    </row>
    <row r="147" spans="1:11" ht="47.25">
      <c r="A147" s="246"/>
      <c r="B147" s="251"/>
      <c r="C147" s="94" t="s">
        <v>80</v>
      </c>
      <c r="D147" s="95">
        <v>0</v>
      </c>
      <c r="E147" s="95">
        <v>0</v>
      </c>
      <c r="F147" s="95">
        <v>0</v>
      </c>
      <c r="G147" s="95">
        <v>0</v>
      </c>
      <c r="H147" s="95">
        <v>0</v>
      </c>
      <c r="I147" s="96">
        <v>0</v>
      </c>
      <c r="J147" s="96">
        <v>0</v>
      </c>
      <c r="K147" s="96">
        <v>0</v>
      </c>
    </row>
    <row r="148" spans="1:11" ht="47.25">
      <c r="A148" s="246"/>
      <c r="B148" s="252"/>
      <c r="C148" s="94" t="s">
        <v>81</v>
      </c>
      <c r="D148" s="95">
        <v>0</v>
      </c>
      <c r="E148" s="95">
        <v>0</v>
      </c>
      <c r="F148" s="95">
        <v>0</v>
      </c>
      <c r="G148" s="95">
        <v>0</v>
      </c>
      <c r="H148" s="95">
        <v>0</v>
      </c>
      <c r="I148" s="96">
        <v>0</v>
      </c>
      <c r="J148" s="96">
        <v>0</v>
      </c>
      <c r="K148" s="96">
        <v>0</v>
      </c>
    </row>
    <row r="149" spans="1:11" ht="15.75">
      <c r="A149" s="253" t="s">
        <v>243</v>
      </c>
      <c r="B149" s="250" t="s">
        <v>244</v>
      </c>
      <c r="C149" s="94" t="s">
        <v>9</v>
      </c>
      <c r="D149" s="95">
        <f>D150+D151+D152+D153</f>
        <v>0</v>
      </c>
      <c r="E149" s="95">
        <f>E150+E151+E152+E153</f>
        <v>0</v>
      </c>
      <c r="F149" s="95">
        <f>F150+F151+F152+F153</f>
        <v>0</v>
      </c>
      <c r="G149" s="95">
        <f>G150+G151+G152+G153</f>
        <v>0</v>
      </c>
      <c r="H149" s="95">
        <f>H150+H151+H152+H153</f>
        <v>0</v>
      </c>
      <c r="I149" s="96">
        <v>0</v>
      </c>
      <c r="J149" s="96">
        <v>0</v>
      </c>
      <c r="K149" s="96">
        <v>0</v>
      </c>
    </row>
    <row r="150" spans="1:11" ht="31.5">
      <c r="A150" s="253"/>
      <c r="B150" s="251"/>
      <c r="C150" s="94" t="s">
        <v>76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6">
        <v>0</v>
      </c>
      <c r="J150" s="96">
        <v>0</v>
      </c>
      <c r="K150" s="96">
        <v>0</v>
      </c>
    </row>
    <row r="151" spans="1:11" ht="47.25">
      <c r="A151" s="253"/>
      <c r="B151" s="251"/>
      <c r="C151" s="94" t="s">
        <v>78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6">
        <v>0</v>
      </c>
      <c r="J151" s="96">
        <v>0</v>
      </c>
      <c r="K151" s="96">
        <v>0</v>
      </c>
    </row>
    <row r="152" spans="1:11" ht="47.25">
      <c r="A152" s="253"/>
      <c r="B152" s="251"/>
      <c r="C152" s="94" t="s">
        <v>80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6">
        <v>0</v>
      </c>
      <c r="J152" s="96">
        <v>0</v>
      </c>
      <c r="K152" s="96">
        <v>0</v>
      </c>
    </row>
    <row r="153" spans="1:11" ht="47.25">
      <c r="A153" s="253"/>
      <c r="B153" s="252"/>
      <c r="C153" s="94" t="s">
        <v>81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6">
        <v>0</v>
      </c>
      <c r="J153" s="96">
        <v>0</v>
      </c>
      <c r="K153" s="96">
        <v>0</v>
      </c>
    </row>
    <row r="154" spans="1:11" ht="15.75">
      <c r="A154" s="254" t="s">
        <v>245</v>
      </c>
      <c r="B154" s="250" t="s">
        <v>244</v>
      </c>
      <c r="C154" s="94" t="s">
        <v>9</v>
      </c>
      <c r="D154" s="95">
        <f>D155+D156+D157+D158</f>
        <v>0</v>
      </c>
      <c r="E154" s="95">
        <f>E155+E156+E157+E158</f>
        <v>0</v>
      </c>
      <c r="F154" s="95">
        <f>F155+F156+F157+F158</f>
        <v>0</v>
      </c>
      <c r="G154" s="95">
        <f>G155+G156+G157+G158</f>
        <v>0</v>
      </c>
      <c r="H154" s="95">
        <f>H155+H156+H157+H158</f>
        <v>0</v>
      </c>
      <c r="I154" s="96">
        <v>0</v>
      </c>
      <c r="J154" s="96">
        <v>0</v>
      </c>
      <c r="K154" s="96">
        <v>0</v>
      </c>
    </row>
    <row r="155" spans="1:11" ht="31.5">
      <c r="A155" s="255"/>
      <c r="B155" s="251"/>
      <c r="C155" s="94" t="s">
        <v>76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6">
        <v>0</v>
      </c>
      <c r="J155" s="96">
        <v>0</v>
      </c>
      <c r="K155" s="96">
        <v>0</v>
      </c>
    </row>
    <row r="156" spans="1:11" ht="47.25">
      <c r="A156" s="255"/>
      <c r="B156" s="251"/>
      <c r="C156" s="94" t="s">
        <v>78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6">
        <v>0</v>
      </c>
      <c r="J156" s="96">
        <v>0</v>
      </c>
      <c r="K156" s="96">
        <v>0</v>
      </c>
    </row>
    <row r="157" spans="1:11" ht="47.25">
      <c r="A157" s="255"/>
      <c r="B157" s="251"/>
      <c r="C157" s="94" t="s">
        <v>80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6">
        <v>0</v>
      </c>
      <c r="J157" s="96">
        <v>0</v>
      </c>
      <c r="K157" s="96">
        <v>0</v>
      </c>
    </row>
    <row r="158" spans="1:11" ht="47.25">
      <c r="A158" s="256"/>
      <c r="B158" s="252"/>
      <c r="C158" s="94" t="s">
        <v>81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6">
        <v>0</v>
      </c>
      <c r="J158" s="96">
        <v>0</v>
      </c>
      <c r="K158" s="96">
        <v>0</v>
      </c>
    </row>
    <row r="159" spans="1:11" ht="15.75">
      <c r="A159" s="254" t="s">
        <v>246</v>
      </c>
      <c r="B159" s="250" t="s">
        <v>247</v>
      </c>
      <c r="C159" s="94" t="s">
        <v>9</v>
      </c>
      <c r="D159" s="95">
        <f>D160+D161+D162+D163</f>
        <v>0</v>
      </c>
      <c r="E159" s="95">
        <f>E160+E161+E162+E163</f>
        <v>0</v>
      </c>
      <c r="F159" s="95">
        <f>F160+F161+F162+F163</f>
        <v>0</v>
      </c>
      <c r="G159" s="95">
        <f>G160+G161+G162+G163</f>
        <v>0</v>
      </c>
      <c r="H159" s="95">
        <f>H160+H161+H162+H163</f>
        <v>0</v>
      </c>
      <c r="I159" s="96">
        <v>0</v>
      </c>
      <c r="J159" s="96">
        <v>0</v>
      </c>
      <c r="K159" s="96">
        <v>0</v>
      </c>
    </row>
    <row r="160" spans="1:11" ht="31.5">
      <c r="A160" s="255"/>
      <c r="B160" s="251"/>
      <c r="C160" s="94" t="s">
        <v>76</v>
      </c>
      <c r="D160" s="95">
        <v>0</v>
      </c>
      <c r="E160" s="95">
        <v>0</v>
      </c>
      <c r="F160" s="95">
        <v>0</v>
      </c>
      <c r="G160" s="95">
        <v>0</v>
      </c>
      <c r="H160" s="95">
        <v>0</v>
      </c>
      <c r="I160" s="96">
        <v>0</v>
      </c>
      <c r="J160" s="96">
        <v>0</v>
      </c>
      <c r="K160" s="96">
        <v>0</v>
      </c>
    </row>
    <row r="161" spans="1:11" ht="47.25">
      <c r="A161" s="255"/>
      <c r="B161" s="251"/>
      <c r="C161" s="94" t="s">
        <v>78</v>
      </c>
      <c r="D161" s="95">
        <v>0</v>
      </c>
      <c r="E161" s="95">
        <v>0</v>
      </c>
      <c r="F161" s="95">
        <v>0</v>
      </c>
      <c r="G161" s="95">
        <v>0</v>
      </c>
      <c r="H161" s="95">
        <v>0</v>
      </c>
      <c r="I161" s="96">
        <v>0</v>
      </c>
      <c r="J161" s="96">
        <v>0</v>
      </c>
      <c r="K161" s="96">
        <v>0</v>
      </c>
    </row>
    <row r="162" spans="1:11" ht="47.25">
      <c r="A162" s="255"/>
      <c r="B162" s="251"/>
      <c r="C162" s="94" t="s">
        <v>80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6">
        <v>0</v>
      </c>
      <c r="J162" s="96">
        <v>0</v>
      </c>
      <c r="K162" s="96">
        <v>0</v>
      </c>
    </row>
    <row r="163" spans="1:11" ht="47.25">
      <c r="A163" s="256"/>
      <c r="B163" s="252"/>
      <c r="C163" s="94" t="s">
        <v>81</v>
      </c>
      <c r="D163" s="95">
        <v>0</v>
      </c>
      <c r="E163" s="95">
        <v>0</v>
      </c>
      <c r="F163" s="95">
        <v>0</v>
      </c>
      <c r="G163" s="95">
        <v>0</v>
      </c>
      <c r="H163" s="95">
        <v>0</v>
      </c>
      <c r="I163" s="96">
        <v>0</v>
      </c>
      <c r="J163" s="96">
        <v>0</v>
      </c>
      <c r="K163" s="96">
        <v>0</v>
      </c>
    </row>
    <row r="164" spans="1:11" ht="15.75">
      <c r="A164" s="254" t="s">
        <v>248</v>
      </c>
      <c r="B164" s="250" t="s">
        <v>216</v>
      </c>
      <c r="C164" s="94" t="s">
        <v>9</v>
      </c>
      <c r="D164" s="95">
        <f>D165+D166+D167+D168</f>
        <v>0</v>
      </c>
      <c r="E164" s="95">
        <f>E165+E166+E167+E168</f>
        <v>0</v>
      </c>
      <c r="F164" s="95">
        <f>F165+F166+F167+F168</f>
        <v>0</v>
      </c>
      <c r="G164" s="95">
        <f>G165+G166+G167+G168</f>
        <v>0</v>
      </c>
      <c r="H164" s="95">
        <f>H165+H166+H167+H168</f>
        <v>0</v>
      </c>
      <c r="I164" s="96">
        <v>0</v>
      </c>
      <c r="J164" s="96">
        <v>0</v>
      </c>
      <c r="K164" s="96">
        <v>0</v>
      </c>
    </row>
    <row r="165" spans="1:11" ht="31.5">
      <c r="A165" s="255"/>
      <c r="B165" s="251"/>
      <c r="C165" s="94" t="s">
        <v>76</v>
      </c>
      <c r="D165" s="95">
        <v>0</v>
      </c>
      <c r="E165" s="95">
        <v>0</v>
      </c>
      <c r="F165" s="97">
        <f>794-794</f>
        <v>0</v>
      </c>
      <c r="G165" s="97">
        <f>794-794</f>
        <v>0</v>
      </c>
      <c r="H165" s="97">
        <f>794-794</f>
        <v>0</v>
      </c>
      <c r="I165" s="96">
        <v>0</v>
      </c>
      <c r="J165" s="96">
        <v>0</v>
      </c>
      <c r="K165" s="96">
        <v>0</v>
      </c>
    </row>
    <row r="166" spans="1:11" ht="47.25">
      <c r="A166" s="255"/>
      <c r="B166" s="251"/>
      <c r="C166" s="94" t="s">
        <v>78</v>
      </c>
      <c r="D166" s="95">
        <v>0</v>
      </c>
      <c r="E166" s="95">
        <v>0</v>
      </c>
      <c r="F166" s="95">
        <v>0</v>
      </c>
      <c r="G166" s="95">
        <v>0</v>
      </c>
      <c r="H166" s="95">
        <v>0</v>
      </c>
      <c r="I166" s="96">
        <v>0</v>
      </c>
      <c r="J166" s="96">
        <v>0</v>
      </c>
      <c r="K166" s="96">
        <v>0</v>
      </c>
    </row>
    <row r="167" spans="1:11" ht="47.25">
      <c r="A167" s="255"/>
      <c r="B167" s="251"/>
      <c r="C167" s="94" t="s">
        <v>80</v>
      </c>
      <c r="D167" s="95">
        <v>0</v>
      </c>
      <c r="E167" s="95">
        <v>0</v>
      </c>
      <c r="F167" s="95">
        <v>0</v>
      </c>
      <c r="G167" s="95">
        <v>0</v>
      </c>
      <c r="H167" s="95">
        <v>0</v>
      </c>
      <c r="I167" s="96">
        <v>0</v>
      </c>
      <c r="J167" s="96">
        <v>0</v>
      </c>
      <c r="K167" s="96">
        <v>0</v>
      </c>
    </row>
    <row r="168" spans="1:11" ht="47.25">
      <c r="A168" s="256"/>
      <c r="B168" s="252"/>
      <c r="C168" s="94" t="s">
        <v>81</v>
      </c>
      <c r="D168" s="95">
        <v>0</v>
      </c>
      <c r="E168" s="95">
        <v>0</v>
      </c>
      <c r="F168" s="95">
        <v>0</v>
      </c>
      <c r="G168" s="95">
        <v>0</v>
      </c>
      <c r="H168" s="95">
        <v>0</v>
      </c>
      <c r="I168" s="96">
        <v>0</v>
      </c>
      <c r="J168" s="96">
        <v>0</v>
      </c>
      <c r="K168" s="96">
        <v>0</v>
      </c>
    </row>
    <row r="169" spans="1:11" ht="15.75">
      <c r="A169" s="254" t="s">
        <v>249</v>
      </c>
      <c r="B169" s="250" t="s">
        <v>216</v>
      </c>
      <c r="C169" s="94" t="s">
        <v>9</v>
      </c>
      <c r="D169" s="95">
        <f>D170+D171+D172+D173</f>
        <v>0</v>
      </c>
      <c r="E169" s="95">
        <f>E170+E171+E172+E173</f>
        <v>0</v>
      </c>
      <c r="F169" s="95">
        <f>F170+F171+F172+F173</f>
        <v>0</v>
      </c>
      <c r="G169" s="95">
        <f>G170+G171+G172+G173</f>
        <v>0</v>
      </c>
      <c r="H169" s="95">
        <f>H170+H171+H172+H173</f>
        <v>0</v>
      </c>
      <c r="I169" s="96">
        <v>0</v>
      </c>
      <c r="J169" s="96">
        <v>0</v>
      </c>
      <c r="K169" s="96">
        <v>0</v>
      </c>
    </row>
    <row r="170" spans="1:11" ht="31.5">
      <c r="A170" s="255"/>
      <c r="B170" s="251"/>
      <c r="C170" s="94" t="s">
        <v>76</v>
      </c>
      <c r="D170" s="95">
        <v>0</v>
      </c>
      <c r="E170" s="95">
        <v>0</v>
      </c>
      <c r="F170" s="97">
        <f>227-227</f>
        <v>0</v>
      </c>
      <c r="G170" s="97">
        <f>227-227</f>
        <v>0</v>
      </c>
      <c r="H170" s="97">
        <f>227-227</f>
        <v>0</v>
      </c>
      <c r="I170" s="96">
        <v>0</v>
      </c>
      <c r="J170" s="96">
        <v>0</v>
      </c>
      <c r="K170" s="96">
        <v>0</v>
      </c>
    </row>
    <row r="171" spans="1:11" ht="47.25">
      <c r="A171" s="255"/>
      <c r="B171" s="251"/>
      <c r="C171" s="94" t="s">
        <v>78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6">
        <v>0</v>
      </c>
      <c r="J171" s="96">
        <v>0</v>
      </c>
      <c r="K171" s="96">
        <v>0</v>
      </c>
    </row>
    <row r="172" spans="1:11" ht="47.25">
      <c r="A172" s="255"/>
      <c r="B172" s="251"/>
      <c r="C172" s="94" t="s">
        <v>80</v>
      </c>
      <c r="D172" s="95">
        <v>0</v>
      </c>
      <c r="E172" s="95">
        <v>0</v>
      </c>
      <c r="F172" s="95">
        <v>0</v>
      </c>
      <c r="G172" s="95">
        <v>0</v>
      </c>
      <c r="H172" s="95">
        <v>0</v>
      </c>
      <c r="I172" s="96">
        <v>0</v>
      </c>
      <c r="J172" s="96">
        <v>0</v>
      </c>
      <c r="K172" s="96">
        <v>0</v>
      </c>
    </row>
    <row r="173" spans="1:11" ht="47.25">
      <c r="A173" s="256"/>
      <c r="B173" s="252"/>
      <c r="C173" s="94" t="s">
        <v>81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6">
        <v>0</v>
      </c>
      <c r="J173" s="96">
        <v>0</v>
      </c>
      <c r="K173" s="96">
        <v>0</v>
      </c>
    </row>
    <row r="174" spans="1:11" ht="15.75">
      <c r="A174" s="254" t="s">
        <v>250</v>
      </c>
      <c r="B174" s="250" t="s">
        <v>216</v>
      </c>
      <c r="C174" s="94" t="s">
        <v>9</v>
      </c>
      <c r="D174" s="95">
        <f>D175+D176+D177+D178</f>
        <v>0</v>
      </c>
      <c r="E174" s="95">
        <f>E175+E176+E177+E178</f>
        <v>0</v>
      </c>
      <c r="F174" s="95">
        <f>F175+F176+F177+F178</f>
        <v>0</v>
      </c>
      <c r="G174" s="95">
        <f>G175+G176+G177+G178</f>
        <v>0</v>
      </c>
      <c r="H174" s="95">
        <f>H175+H176+H177+H178</f>
        <v>0</v>
      </c>
      <c r="I174" s="96">
        <v>0</v>
      </c>
      <c r="J174" s="96">
        <v>0</v>
      </c>
      <c r="K174" s="96">
        <v>0</v>
      </c>
    </row>
    <row r="175" spans="1:11" ht="31.5">
      <c r="A175" s="255"/>
      <c r="B175" s="251"/>
      <c r="C175" s="94" t="s">
        <v>76</v>
      </c>
      <c r="D175" s="95">
        <v>0</v>
      </c>
      <c r="E175" s="95">
        <v>0</v>
      </c>
      <c r="F175" s="97">
        <f>280-280</f>
        <v>0</v>
      </c>
      <c r="G175" s="97">
        <f>280-280</f>
        <v>0</v>
      </c>
      <c r="H175" s="97">
        <f>280-280</f>
        <v>0</v>
      </c>
      <c r="I175" s="96">
        <v>0</v>
      </c>
      <c r="J175" s="96">
        <v>0</v>
      </c>
      <c r="K175" s="96">
        <v>0</v>
      </c>
    </row>
    <row r="176" spans="1:11" ht="47.25">
      <c r="A176" s="255"/>
      <c r="B176" s="251"/>
      <c r="C176" s="94" t="s">
        <v>78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6">
        <v>0</v>
      </c>
      <c r="J176" s="96">
        <v>0</v>
      </c>
      <c r="K176" s="96">
        <v>0</v>
      </c>
    </row>
    <row r="177" spans="1:11" ht="47.25">
      <c r="A177" s="255"/>
      <c r="B177" s="251"/>
      <c r="C177" s="94" t="s">
        <v>80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6">
        <v>0</v>
      </c>
      <c r="J177" s="96">
        <v>0</v>
      </c>
      <c r="K177" s="96">
        <v>0</v>
      </c>
    </row>
    <row r="178" spans="1:11" ht="47.25">
      <c r="A178" s="256"/>
      <c r="B178" s="252"/>
      <c r="C178" s="94" t="s">
        <v>81</v>
      </c>
      <c r="D178" s="95">
        <v>0</v>
      </c>
      <c r="E178" s="95">
        <v>0</v>
      </c>
      <c r="F178" s="95">
        <v>0</v>
      </c>
      <c r="G178" s="95">
        <v>0</v>
      </c>
      <c r="H178" s="95">
        <v>0</v>
      </c>
      <c r="I178" s="96">
        <v>0</v>
      </c>
      <c r="J178" s="96">
        <v>0</v>
      </c>
      <c r="K178" s="96">
        <v>0</v>
      </c>
    </row>
    <row r="179" spans="1:11" ht="15.75">
      <c r="A179" s="254" t="s">
        <v>251</v>
      </c>
      <c r="B179" s="250" t="s">
        <v>252</v>
      </c>
      <c r="C179" s="94" t="s">
        <v>9</v>
      </c>
      <c r="D179" s="95">
        <f>D180+D181+D182+D183</f>
        <v>75</v>
      </c>
      <c r="E179" s="95">
        <f>E180+E181+E182+E183</f>
        <v>75</v>
      </c>
      <c r="F179" s="95">
        <f>F180+F181+F182+F183</f>
        <v>75</v>
      </c>
      <c r="G179" s="95">
        <f>G180+G181+G182+G183</f>
        <v>55.17</v>
      </c>
      <c r="H179" s="95">
        <f>H180+H181+H182+H183</f>
        <v>55.17</v>
      </c>
      <c r="I179" s="96">
        <f>H179/D179*100</f>
        <v>73.56</v>
      </c>
      <c r="J179" s="96">
        <f>G179/E179*100</f>
        <v>73.56</v>
      </c>
      <c r="K179" s="96">
        <f>G179/F179*100</f>
        <v>73.56</v>
      </c>
    </row>
    <row r="180" spans="1:11" ht="31.5">
      <c r="A180" s="255"/>
      <c r="B180" s="251"/>
      <c r="C180" s="94" t="s">
        <v>76</v>
      </c>
      <c r="D180" s="95">
        <v>75</v>
      </c>
      <c r="E180" s="95">
        <v>75</v>
      </c>
      <c r="F180" s="95">
        <v>75</v>
      </c>
      <c r="G180" s="95">
        <v>55.17</v>
      </c>
      <c r="H180" s="95">
        <v>55.17</v>
      </c>
      <c r="I180" s="96">
        <f>H180/D180*100</f>
        <v>73.56</v>
      </c>
      <c r="J180" s="96">
        <f>G180/E180*100</f>
        <v>73.56</v>
      </c>
      <c r="K180" s="96">
        <f>G180/F180*100</f>
        <v>73.56</v>
      </c>
    </row>
    <row r="181" spans="1:11" ht="47.25">
      <c r="A181" s="255"/>
      <c r="B181" s="251"/>
      <c r="C181" s="94" t="s">
        <v>78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6">
        <v>0</v>
      </c>
      <c r="J181" s="96">
        <v>0</v>
      </c>
      <c r="K181" s="96">
        <v>0</v>
      </c>
    </row>
    <row r="182" spans="1:11" ht="47.25">
      <c r="A182" s="255"/>
      <c r="B182" s="251"/>
      <c r="C182" s="94" t="s">
        <v>80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6">
        <v>0</v>
      </c>
      <c r="J182" s="96">
        <v>0</v>
      </c>
      <c r="K182" s="96">
        <v>0</v>
      </c>
    </row>
    <row r="183" spans="1:11" ht="47.25">
      <c r="A183" s="256"/>
      <c r="B183" s="252"/>
      <c r="C183" s="94" t="s">
        <v>81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6">
        <v>0</v>
      </c>
      <c r="J183" s="96">
        <v>0</v>
      </c>
      <c r="K183" s="96">
        <v>0</v>
      </c>
    </row>
    <row r="184" spans="1:11" ht="15.75">
      <c r="A184" s="254" t="s">
        <v>253</v>
      </c>
      <c r="B184" s="250" t="s">
        <v>254</v>
      </c>
      <c r="C184" s="94" t="s">
        <v>9</v>
      </c>
      <c r="D184" s="95">
        <f>D185+D186+D187+D188</f>
        <v>10</v>
      </c>
      <c r="E184" s="95">
        <f>E185+E186+E187+E188</f>
        <v>0</v>
      </c>
      <c r="F184" s="95">
        <f>F185+F186+F187+F188</f>
        <v>0</v>
      </c>
      <c r="G184" s="95">
        <f>G185+G186+G187+G188</f>
        <v>5</v>
      </c>
      <c r="H184" s="95">
        <f>H185+H186+H187+H188</f>
        <v>0</v>
      </c>
      <c r="I184" s="96">
        <f>H184/D184*100</f>
        <v>0</v>
      </c>
      <c r="J184" s="96">
        <v>0</v>
      </c>
      <c r="K184" s="96">
        <v>0</v>
      </c>
    </row>
    <row r="185" spans="1:11" ht="31.5">
      <c r="A185" s="255"/>
      <c r="B185" s="251"/>
      <c r="C185" s="94" t="s">
        <v>76</v>
      </c>
      <c r="D185" s="95">
        <v>0</v>
      </c>
      <c r="E185" s="95">
        <v>0</v>
      </c>
      <c r="F185" s="95">
        <v>0</v>
      </c>
      <c r="G185" s="95">
        <v>0</v>
      </c>
      <c r="H185" s="95">
        <v>0</v>
      </c>
      <c r="I185" s="96">
        <v>0</v>
      </c>
      <c r="J185" s="96">
        <v>0</v>
      </c>
      <c r="K185" s="96">
        <v>0</v>
      </c>
    </row>
    <row r="186" spans="1:11" ht="47.25">
      <c r="A186" s="255"/>
      <c r="B186" s="251"/>
      <c r="C186" s="94" t="s">
        <v>78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6">
        <v>0</v>
      </c>
      <c r="J186" s="96">
        <v>0</v>
      </c>
      <c r="K186" s="96">
        <v>0</v>
      </c>
    </row>
    <row r="187" spans="1:11" ht="47.25">
      <c r="A187" s="255"/>
      <c r="B187" s="251"/>
      <c r="C187" s="94" t="s">
        <v>80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6">
        <v>0</v>
      </c>
      <c r="J187" s="96">
        <v>0</v>
      </c>
      <c r="K187" s="96">
        <v>0</v>
      </c>
    </row>
    <row r="188" spans="1:11" ht="47.25">
      <c r="A188" s="256"/>
      <c r="B188" s="252"/>
      <c r="C188" s="94" t="s">
        <v>81</v>
      </c>
      <c r="D188" s="95">
        <v>10</v>
      </c>
      <c r="E188" s="95">
        <v>0</v>
      </c>
      <c r="F188" s="95">
        <v>0</v>
      </c>
      <c r="G188" s="95">
        <v>5</v>
      </c>
      <c r="H188" s="95">
        <v>0</v>
      </c>
      <c r="I188" s="96">
        <f>H188/D188*100</f>
        <v>0</v>
      </c>
      <c r="J188" s="96">
        <v>0</v>
      </c>
      <c r="K188" s="96">
        <v>0</v>
      </c>
    </row>
    <row r="189" spans="1:11" ht="15.75">
      <c r="A189" s="254" t="s">
        <v>255</v>
      </c>
      <c r="B189" s="250" t="s">
        <v>226</v>
      </c>
      <c r="C189" s="94" t="s">
        <v>9</v>
      </c>
      <c r="D189" s="95">
        <f>D190+D191+D192+D193</f>
        <v>0</v>
      </c>
      <c r="E189" s="95">
        <f>E190+E191+E192+E193</f>
        <v>0</v>
      </c>
      <c r="F189" s="95">
        <f>F190+F191+F192+F193</f>
        <v>0</v>
      </c>
      <c r="G189" s="95">
        <f>G190+G191+G192+G193</f>
        <v>0</v>
      </c>
      <c r="H189" s="95">
        <f>H190+H191+H192+H193</f>
        <v>0</v>
      </c>
      <c r="I189" s="96">
        <v>0</v>
      </c>
      <c r="J189" s="96">
        <v>0</v>
      </c>
      <c r="K189" s="96">
        <v>0</v>
      </c>
    </row>
    <row r="190" spans="1:11" ht="31.5">
      <c r="A190" s="255"/>
      <c r="B190" s="251"/>
      <c r="C190" s="94" t="s">
        <v>76</v>
      </c>
      <c r="D190" s="95">
        <v>0</v>
      </c>
      <c r="E190" s="95">
        <v>0</v>
      </c>
      <c r="F190" s="95">
        <v>0</v>
      </c>
      <c r="G190" s="95">
        <v>0</v>
      </c>
      <c r="H190" s="95">
        <v>0</v>
      </c>
      <c r="I190" s="96">
        <v>0</v>
      </c>
      <c r="J190" s="96">
        <v>0</v>
      </c>
      <c r="K190" s="96">
        <v>0</v>
      </c>
    </row>
    <row r="191" spans="1:11" ht="47.25">
      <c r="A191" s="255"/>
      <c r="B191" s="251"/>
      <c r="C191" s="94" t="s">
        <v>78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6">
        <v>0</v>
      </c>
      <c r="J191" s="96">
        <v>0</v>
      </c>
      <c r="K191" s="96">
        <v>0</v>
      </c>
    </row>
    <row r="192" spans="1:11" ht="47.25">
      <c r="A192" s="255"/>
      <c r="B192" s="251"/>
      <c r="C192" s="94" t="s">
        <v>80</v>
      </c>
      <c r="D192" s="95">
        <v>0</v>
      </c>
      <c r="E192" s="95">
        <v>0</v>
      </c>
      <c r="F192" s="95">
        <v>0</v>
      </c>
      <c r="G192" s="95">
        <v>0</v>
      </c>
      <c r="H192" s="95">
        <v>0</v>
      </c>
      <c r="I192" s="96">
        <v>0</v>
      </c>
      <c r="J192" s="96">
        <v>0</v>
      </c>
      <c r="K192" s="96">
        <v>0</v>
      </c>
    </row>
    <row r="193" spans="1:11" ht="47.25">
      <c r="A193" s="256"/>
      <c r="B193" s="252"/>
      <c r="C193" s="94" t="s">
        <v>81</v>
      </c>
      <c r="D193" s="95">
        <v>0</v>
      </c>
      <c r="E193" s="95">
        <v>0</v>
      </c>
      <c r="F193" s="95">
        <v>0</v>
      </c>
      <c r="G193" s="95">
        <v>0</v>
      </c>
      <c r="H193" s="95">
        <v>0</v>
      </c>
      <c r="I193" s="96">
        <v>0</v>
      </c>
      <c r="J193" s="96">
        <v>0</v>
      </c>
      <c r="K193" s="96">
        <v>0</v>
      </c>
    </row>
    <row r="194" spans="1:11" ht="15.75">
      <c r="A194" s="254" t="s">
        <v>256</v>
      </c>
      <c r="B194" s="250" t="s">
        <v>226</v>
      </c>
      <c r="C194" s="94" t="s">
        <v>9</v>
      </c>
      <c r="D194" s="95">
        <f>D195+D196+D197+D198</f>
        <v>0</v>
      </c>
      <c r="E194" s="95">
        <f>E195+E196+E197+E198</f>
        <v>0</v>
      </c>
      <c r="F194" s="95">
        <f>F195+F196+F197+F198</f>
        <v>0</v>
      </c>
      <c r="G194" s="95">
        <f>G195+G196+G197+G198</f>
        <v>0</v>
      </c>
      <c r="H194" s="95">
        <f>H195+H196+H197+H198</f>
        <v>0</v>
      </c>
      <c r="I194" s="96">
        <v>0</v>
      </c>
      <c r="J194" s="96">
        <v>0</v>
      </c>
      <c r="K194" s="96">
        <v>0</v>
      </c>
    </row>
    <row r="195" spans="1:11" ht="31.5">
      <c r="A195" s="255"/>
      <c r="B195" s="251"/>
      <c r="C195" s="94" t="s">
        <v>76</v>
      </c>
      <c r="D195" s="95">
        <v>0</v>
      </c>
      <c r="E195" s="95">
        <v>0</v>
      </c>
      <c r="F195" s="95">
        <v>0</v>
      </c>
      <c r="G195" s="95">
        <v>0</v>
      </c>
      <c r="H195" s="95">
        <v>0</v>
      </c>
      <c r="I195" s="96">
        <v>0</v>
      </c>
      <c r="J195" s="96">
        <v>0</v>
      </c>
      <c r="K195" s="96">
        <v>0</v>
      </c>
    </row>
    <row r="196" spans="1:11" ht="47.25">
      <c r="A196" s="255"/>
      <c r="B196" s="251"/>
      <c r="C196" s="94" t="s">
        <v>78</v>
      </c>
      <c r="D196" s="95">
        <v>0</v>
      </c>
      <c r="E196" s="95">
        <v>0</v>
      </c>
      <c r="F196" s="95">
        <v>0</v>
      </c>
      <c r="G196" s="95">
        <v>0</v>
      </c>
      <c r="H196" s="95">
        <v>0</v>
      </c>
      <c r="I196" s="96">
        <v>0</v>
      </c>
      <c r="J196" s="96">
        <v>0</v>
      </c>
      <c r="K196" s="96">
        <v>0</v>
      </c>
    </row>
    <row r="197" spans="1:11" ht="47.25">
      <c r="A197" s="255"/>
      <c r="B197" s="251"/>
      <c r="C197" s="94" t="s">
        <v>80</v>
      </c>
      <c r="D197" s="95">
        <v>0</v>
      </c>
      <c r="E197" s="95">
        <v>0</v>
      </c>
      <c r="F197" s="95">
        <v>0</v>
      </c>
      <c r="G197" s="95">
        <v>0</v>
      </c>
      <c r="H197" s="95">
        <v>0</v>
      </c>
      <c r="I197" s="96">
        <v>0</v>
      </c>
      <c r="J197" s="96">
        <v>0</v>
      </c>
      <c r="K197" s="96">
        <v>0</v>
      </c>
    </row>
    <row r="198" spans="1:11" ht="47.25">
      <c r="A198" s="256"/>
      <c r="B198" s="252"/>
      <c r="C198" s="94" t="s">
        <v>81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6">
        <v>0</v>
      </c>
      <c r="J198" s="96">
        <v>0</v>
      </c>
      <c r="K198" s="96">
        <v>0</v>
      </c>
    </row>
    <row r="199" spans="1:11" ht="15.75">
      <c r="A199" s="250" t="s">
        <v>257</v>
      </c>
      <c r="B199" s="246" t="s">
        <v>258</v>
      </c>
      <c r="C199" s="94" t="s">
        <v>9</v>
      </c>
      <c r="D199" s="95">
        <f>D200+D201+D202+D203</f>
        <v>125</v>
      </c>
      <c r="E199" s="95">
        <f>E200+E201+E202+E203</f>
        <v>125</v>
      </c>
      <c r="F199" s="95">
        <f>F200+F201+F202+F203</f>
        <v>115.5</v>
      </c>
      <c r="G199" s="95">
        <f>G200+G201+G202+G203</f>
        <v>10</v>
      </c>
      <c r="H199" s="95">
        <f>H200+H201+H202+H203</f>
        <v>10</v>
      </c>
      <c r="I199" s="96">
        <f>H199/D199*100</f>
        <v>8</v>
      </c>
      <c r="J199" s="96">
        <f>G199/E199*100</f>
        <v>8</v>
      </c>
      <c r="K199" s="96">
        <f>G199/F199*100</f>
        <v>8.658008658008658</v>
      </c>
    </row>
    <row r="200" spans="1:11" ht="31.5">
      <c r="A200" s="251"/>
      <c r="B200" s="246"/>
      <c r="C200" s="94" t="s">
        <v>76</v>
      </c>
      <c r="D200" s="95">
        <f>D206+D211+D216+D221</f>
        <v>125</v>
      </c>
      <c r="E200" s="95">
        <f>E206+E211+E216+E221</f>
        <v>125</v>
      </c>
      <c r="F200" s="95">
        <f>F206+F211+F216+F221</f>
        <v>115.5</v>
      </c>
      <c r="G200" s="95">
        <f>G206+G211+G216+G221</f>
        <v>10</v>
      </c>
      <c r="H200" s="95">
        <f>H206+H211+H216+H221</f>
        <v>10</v>
      </c>
      <c r="I200" s="96">
        <f>H200/D200*100</f>
        <v>8</v>
      </c>
      <c r="J200" s="96">
        <f>G200/E200*100</f>
        <v>8</v>
      </c>
      <c r="K200" s="96">
        <f>G200/F200*100</f>
        <v>8.658008658008658</v>
      </c>
    </row>
    <row r="201" spans="1:11" ht="47.25">
      <c r="A201" s="251"/>
      <c r="B201" s="246"/>
      <c r="C201" s="94" t="s">
        <v>78</v>
      </c>
      <c r="D201" s="95">
        <f aca="true" t="shared" si="15" ref="D201:H203">D207+D212+D217+D222</f>
        <v>0</v>
      </c>
      <c r="E201" s="95">
        <f t="shared" si="15"/>
        <v>0</v>
      </c>
      <c r="F201" s="95">
        <f t="shared" si="15"/>
        <v>0</v>
      </c>
      <c r="G201" s="95">
        <f t="shared" si="15"/>
        <v>0</v>
      </c>
      <c r="H201" s="95">
        <f t="shared" si="15"/>
        <v>0</v>
      </c>
      <c r="I201" s="96">
        <v>0</v>
      </c>
      <c r="J201" s="96">
        <v>0</v>
      </c>
      <c r="K201" s="96">
        <v>0</v>
      </c>
    </row>
    <row r="202" spans="1:11" ht="47.25">
      <c r="A202" s="251"/>
      <c r="B202" s="246"/>
      <c r="C202" s="94" t="s">
        <v>259</v>
      </c>
      <c r="D202" s="95">
        <f t="shared" si="15"/>
        <v>0</v>
      </c>
      <c r="E202" s="95">
        <f t="shared" si="15"/>
        <v>0</v>
      </c>
      <c r="F202" s="95">
        <f t="shared" si="15"/>
        <v>0</v>
      </c>
      <c r="G202" s="95">
        <f t="shared" si="15"/>
        <v>0</v>
      </c>
      <c r="H202" s="95">
        <f t="shared" si="15"/>
        <v>0</v>
      </c>
      <c r="I202" s="96">
        <v>0</v>
      </c>
      <c r="J202" s="96">
        <v>0</v>
      </c>
      <c r="K202" s="96">
        <v>0</v>
      </c>
    </row>
    <row r="203" spans="1:11" ht="47.25">
      <c r="A203" s="251"/>
      <c r="B203" s="246"/>
      <c r="C203" s="94" t="s">
        <v>81</v>
      </c>
      <c r="D203" s="95">
        <f t="shared" si="15"/>
        <v>0</v>
      </c>
      <c r="E203" s="95">
        <f t="shared" si="15"/>
        <v>0</v>
      </c>
      <c r="F203" s="95">
        <f t="shared" si="15"/>
        <v>0</v>
      </c>
      <c r="G203" s="95">
        <f t="shared" si="15"/>
        <v>0</v>
      </c>
      <c r="H203" s="95">
        <f t="shared" si="15"/>
        <v>0</v>
      </c>
      <c r="I203" s="96">
        <v>0</v>
      </c>
      <c r="J203" s="96">
        <v>0</v>
      </c>
      <c r="K203" s="96">
        <v>0</v>
      </c>
    </row>
    <row r="204" spans="1:11" ht="15.75">
      <c r="A204" s="251"/>
      <c r="B204" s="257" t="s">
        <v>82</v>
      </c>
      <c r="C204" s="258"/>
      <c r="D204" s="258"/>
      <c r="E204" s="258"/>
      <c r="F204" s="258"/>
      <c r="G204" s="258"/>
      <c r="H204" s="258"/>
      <c r="I204" s="258"/>
      <c r="J204" s="258"/>
      <c r="K204" s="259"/>
    </row>
    <row r="205" spans="1:11" ht="15.75">
      <c r="A205" s="251"/>
      <c r="B205" s="253" t="s">
        <v>260</v>
      </c>
      <c r="C205" s="94" t="s">
        <v>9</v>
      </c>
      <c r="D205" s="95">
        <f>D206+D207+D208+D209</f>
        <v>30</v>
      </c>
      <c r="E205" s="95">
        <f>E206+E207+E208+E209</f>
        <v>30</v>
      </c>
      <c r="F205" s="95">
        <f>F206+F207+F208+F209</f>
        <v>30</v>
      </c>
      <c r="G205" s="95">
        <f>G206+G207+G208+G209</f>
        <v>10</v>
      </c>
      <c r="H205" s="95">
        <f>H206+H207+H208+H209</f>
        <v>10</v>
      </c>
      <c r="I205" s="96">
        <f>H205/D205*100</f>
        <v>33.33333333333333</v>
      </c>
      <c r="J205" s="96">
        <f>G205/E205*100</f>
        <v>33.33333333333333</v>
      </c>
      <c r="K205" s="96">
        <f>G205/F205*100</f>
        <v>33.33333333333333</v>
      </c>
    </row>
    <row r="206" spans="1:11" ht="31.5">
      <c r="A206" s="251"/>
      <c r="B206" s="253"/>
      <c r="C206" s="94" t="s">
        <v>76</v>
      </c>
      <c r="D206" s="95">
        <f>D241+D246</f>
        <v>30</v>
      </c>
      <c r="E206" s="95">
        <f>E241+E246</f>
        <v>30</v>
      </c>
      <c r="F206" s="95">
        <f>F241+F246</f>
        <v>30</v>
      </c>
      <c r="G206" s="95">
        <f>G241+G246</f>
        <v>10</v>
      </c>
      <c r="H206" s="95">
        <f>H241+H246</f>
        <v>10</v>
      </c>
      <c r="I206" s="96">
        <f>H206/D206*100</f>
        <v>33.33333333333333</v>
      </c>
      <c r="J206" s="96">
        <f>G206/E206*100</f>
        <v>33.33333333333333</v>
      </c>
      <c r="K206" s="96">
        <f>G206/F206*100</f>
        <v>33.33333333333333</v>
      </c>
    </row>
    <row r="207" spans="1:11" ht="47.25">
      <c r="A207" s="251"/>
      <c r="B207" s="253"/>
      <c r="C207" s="94" t="s">
        <v>78</v>
      </c>
      <c r="D207" s="95">
        <f aca="true" t="shared" si="16" ref="D207:H209">D242+D247</f>
        <v>0</v>
      </c>
      <c r="E207" s="95">
        <f t="shared" si="16"/>
        <v>0</v>
      </c>
      <c r="F207" s="95">
        <f t="shared" si="16"/>
        <v>0</v>
      </c>
      <c r="G207" s="95">
        <f t="shared" si="16"/>
        <v>0</v>
      </c>
      <c r="H207" s="95">
        <f t="shared" si="16"/>
        <v>0</v>
      </c>
      <c r="I207" s="96">
        <v>0</v>
      </c>
      <c r="J207" s="96">
        <v>0</v>
      </c>
      <c r="K207" s="96">
        <v>0</v>
      </c>
    </row>
    <row r="208" spans="1:11" ht="47.25">
      <c r="A208" s="251"/>
      <c r="B208" s="253"/>
      <c r="C208" s="94" t="s">
        <v>80</v>
      </c>
      <c r="D208" s="95">
        <f t="shared" si="16"/>
        <v>0</v>
      </c>
      <c r="E208" s="95">
        <f t="shared" si="16"/>
        <v>0</v>
      </c>
      <c r="F208" s="95">
        <f t="shared" si="16"/>
        <v>0</v>
      </c>
      <c r="G208" s="95">
        <f t="shared" si="16"/>
        <v>0</v>
      </c>
      <c r="H208" s="95">
        <f t="shared" si="16"/>
        <v>0</v>
      </c>
      <c r="I208" s="96">
        <v>0</v>
      </c>
      <c r="J208" s="96">
        <v>0</v>
      </c>
      <c r="K208" s="96">
        <v>0</v>
      </c>
    </row>
    <row r="209" spans="1:11" ht="47.25">
      <c r="A209" s="251"/>
      <c r="B209" s="253"/>
      <c r="C209" s="94" t="s">
        <v>81</v>
      </c>
      <c r="D209" s="95">
        <f t="shared" si="16"/>
        <v>0</v>
      </c>
      <c r="E209" s="95">
        <f t="shared" si="16"/>
        <v>0</v>
      </c>
      <c r="F209" s="95">
        <f t="shared" si="16"/>
        <v>0</v>
      </c>
      <c r="G209" s="95">
        <f t="shared" si="16"/>
        <v>0</v>
      </c>
      <c r="H209" s="95">
        <f t="shared" si="16"/>
        <v>0</v>
      </c>
      <c r="I209" s="96">
        <v>0</v>
      </c>
      <c r="J209" s="96">
        <v>0</v>
      </c>
      <c r="K209" s="96">
        <v>0</v>
      </c>
    </row>
    <row r="210" spans="1:11" ht="15.75">
      <c r="A210" s="251"/>
      <c r="B210" s="253" t="s">
        <v>215</v>
      </c>
      <c r="C210" s="94" t="s">
        <v>9</v>
      </c>
      <c r="D210" s="95">
        <f>D211+D212+D213+D214</f>
        <v>95</v>
      </c>
      <c r="E210" s="95">
        <f>E211+E212+E213+E214</f>
        <v>95</v>
      </c>
      <c r="F210" s="95">
        <f>F211+F212+F213+F214</f>
        <v>85.5</v>
      </c>
      <c r="G210" s="95">
        <f>G211+G212+G213+G214</f>
        <v>0</v>
      </c>
      <c r="H210" s="95">
        <f>H211+H212+H213+H214</f>
        <v>0</v>
      </c>
      <c r="I210" s="96">
        <f>H210/D210*100</f>
        <v>0</v>
      </c>
      <c r="J210" s="96">
        <f>G210/E210*100</f>
        <v>0</v>
      </c>
      <c r="K210" s="96">
        <f>G210/F210*100</f>
        <v>0</v>
      </c>
    </row>
    <row r="211" spans="1:11" ht="31.5">
      <c r="A211" s="251"/>
      <c r="B211" s="253"/>
      <c r="C211" s="94" t="s">
        <v>76</v>
      </c>
      <c r="D211" s="95">
        <f>D226+D251+D256+D281</f>
        <v>95</v>
      </c>
      <c r="E211" s="95">
        <f>E226+E251+E256+E281</f>
        <v>95</v>
      </c>
      <c r="F211" s="95">
        <f>F226+F251+F256+F281</f>
        <v>85.5</v>
      </c>
      <c r="G211" s="95">
        <f>G226+G251+G256+G281</f>
        <v>0</v>
      </c>
      <c r="H211" s="95">
        <f>H226+H251+H256+H281</f>
        <v>0</v>
      </c>
      <c r="I211" s="96">
        <f>H211/D211*100</f>
        <v>0</v>
      </c>
      <c r="J211" s="96">
        <f>G211/E211*100</f>
        <v>0</v>
      </c>
      <c r="K211" s="96">
        <f>G211/F211*100</f>
        <v>0</v>
      </c>
    </row>
    <row r="212" spans="1:11" ht="47.25">
      <c r="A212" s="251"/>
      <c r="B212" s="253"/>
      <c r="C212" s="94" t="s">
        <v>78</v>
      </c>
      <c r="D212" s="95">
        <f aca="true" t="shared" si="17" ref="D212:H214">D227+D252+D257+D282</f>
        <v>0</v>
      </c>
      <c r="E212" s="95">
        <f t="shared" si="17"/>
        <v>0</v>
      </c>
      <c r="F212" s="95">
        <f t="shared" si="17"/>
        <v>0</v>
      </c>
      <c r="G212" s="95">
        <f t="shared" si="17"/>
        <v>0</v>
      </c>
      <c r="H212" s="95">
        <f t="shared" si="17"/>
        <v>0</v>
      </c>
      <c r="I212" s="96">
        <v>0</v>
      </c>
      <c r="J212" s="96">
        <v>0</v>
      </c>
      <c r="K212" s="96">
        <v>0</v>
      </c>
    </row>
    <row r="213" spans="1:11" ht="47.25">
      <c r="A213" s="251"/>
      <c r="B213" s="253"/>
      <c r="C213" s="94" t="s">
        <v>80</v>
      </c>
      <c r="D213" s="95">
        <f t="shared" si="17"/>
        <v>0</v>
      </c>
      <c r="E213" s="95">
        <f t="shared" si="17"/>
        <v>0</v>
      </c>
      <c r="F213" s="95">
        <f t="shared" si="17"/>
        <v>0</v>
      </c>
      <c r="G213" s="95">
        <f t="shared" si="17"/>
        <v>0</v>
      </c>
      <c r="H213" s="95">
        <f t="shared" si="17"/>
        <v>0</v>
      </c>
      <c r="I213" s="96">
        <v>0</v>
      </c>
      <c r="J213" s="96">
        <v>0</v>
      </c>
      <c r="K213" s="96">
        <v>0</v>
      </c>
    </row>
    <row r="214" spans="1:11" ht="47.25">
      <c r="A214" s="251"/>
      <c r="B214" s="253"/>
      <c r="C214" s="94" t="s">
        <v>81</v>
      </c>
      <c r="D214" s="95">
        <f t="shared" si="17"/>
        <v>0</v>
      </c>
      <c r="E214" s="95">
        <f t="shared" si="17"/>
        <v>0</v>
      </c>
      <c r="F214" s="95">
        <f t="shared" si="17"/>
        <v>0</v>
      </c>
      <c r="G214" s="95">
        <f t="shared" si="17"/>
        <v>0</v>
      </c>
      <c r="H214" s="95">
        <f t="shared" si="17"/>
        <v>0</v>
      </c>
      <c r="I214" s="96">
        <v>0</v>
      </c>
      <c r="J214" s="96">
        <v>0</v>
      </c>
      <c r="K214" s="96">
        <v>0</v>
      </c>
    </row>
    <row r="215" spans="1:11" ht="15.75">
      <c r="A215" s="251"/>
      <c r="B215" s="246" t="s">
        <v>216</v>
      </c>
      <c r="C215" s="94" t="s">
        <v>9</v>
      </c>
      <c r="D215" s="95">
        <f>D216+D217+D218+D219</f>
        <v>0</v>
      </c>
      <c r="E215" s="95">
        <f>E216+E217+E218+E219</f>
        <v>0</v>
      </c>
      <c r="F215" s="95">
        <f>F216+F217+F218+F219</f>
        <v>0</v>
      </c>
      <c r="G215" s="95">
        <f>G216+G217+G218+G219</f>
        <v>0</v>
      </c>
      <c r="H215" s="95">
        <f>H216+H217+H218+H219</f>
        <v>0</v>
      </c>
      <c r="I215" s="96">
        <v>0</v>
      </c>
      <c r="J215" s="96">
        <v>0</v>
      </c>
      <c r="K215" s="96">
        <v>0</v>
      </c>
    </row>
    <row r="216" spans="1:11" ht="31.5">
      <c r="A216" s="251"/>
      <c r="B216" s="246"/>
      <c r="C216" s="94" t="s">
        <v>76</v>
      </c>
      <c r="D216" s="95">
        <f>D266+D271+D276</f>
        <v>0</v>
      </c>
      <c r="E216" s="95">
        <f>E266+E271+E276</f>
        <v>0</v>
      </c>
      <c r="F216" s="95">
        <f>F266+F271+F276</f>
        <v>0</v>
      </c>
      <c r="G216" s="95">
        <f>G266+G271+G276</f>
        <v>0</v>
      </c>
      <c r="H216" s="95">
        <f>H266+H271+H276</f>
        <v>0</v>
      </c>
      <c r="I216" s="96">
        <v>0</v>
      </c>
      <c r="J216" s="96">
        <v>0</v>
      </c>
      <c r="K216" s="96">
        <v>0</v>
      </c>
    </row>
    <row r="217" spans="1:11" ht="47.25">
      <c r="A217" s="251"/>
      <c r="B217" s="246"/>
      <c r="C217" s="94" t="s">
        <v>78</v>
      </c>
      <c r="D217" s="95">
        <f aca="true" t="shared" si="18" ref="D217:H219">D267+D272+D277</f>
        <v>0</v>
      </c>
      <c r="E217" s="95">
        <f t="shared" si="18"/>
        <v>0</v>
      </c>
      <c r="F217" s="95">
        <f t="shared" si="18"/>
        <v>0</v>
      </c>
      <c r="G217" s="95">
        <f t="shared" si="18"/>
        <v>0</v>
      </c>
      <c r="H217" s="95">
        <f t="shared" si="18"/>
        <v>0</v>
      </c>
      <c r="I217" s="96">
        <v>0</v>
      </c>
      <c r="J217" s="96">
        <v>0</v>
      </c>
      <c r="K217" s="96">
        <v>0</v>
      </c>
    </row>
    <row r="218" spans="1:11" ht="47.25">
      <c r="A218" s="251"/>
      <c r="B218" s="246"/>
      <c r="C218" s="94" t="s">
        <v>80</v>
      </c>
      <c r="D218" s="95">
        <f t="shared" si="18"/>
        <v>0</v>
      </c>
      <c r="E218" s="95">
        <f t="shared" si="18"/>
        <v>0</v>
      </c>
      <c r="F218" s="95">
        <f t="shared" si="18"/>
        <v>0</v>
      </c>
      <c r="G218" s="95">
        <f t="shared" si="18"/>
        <v>0</v>
      </c>
      <c r="H218" s="95">
        <f t="shared" si="18"/>
        <v>0</v>
      </c>
      <c r="I218" s="96">
        <v>0</v>
      </c>
      <c r="J218" s="96">
        <v>0</v>
      </c>
      <c r="K218" s="96">
        <v>0</v>
      </c>
    </row>
    <row r="219" spans="1:11" ht="47.25">
      <c r="A219" s="251"/>
      <c r="B219" s="246"/>
      <c r="C219" s="94" t="s">
        <v>81</v>
      </c>
      <c r="D219" s="95">
        <f t="shared" si="18"/>
        <v>0</v>
      </c>
      <c r="E219" s="95">
        <f t="shared" si="18"/>
        <v>0</v>
      </c>
      <c r="F219" s="95">
        <f t="shared" si="18"/>
        <v>0</v>
      </c>
      <c r="G219" s="95">
        <f t="shared" si="18"/>
        <v>0</v>
      </c>
      <c r="H219" s="95">
        <f t="shared" si="18"/>
        <v>0</v>
      </c>
      <c r="I219" s="96">
        <v>0</v>
      </c>
      <c r="J219" s="96">
        <v>0</v>
      </c>
      <c r="K219" s="96">
        <v>0</v>
      </c>
    </row>
    <row r="220" spans="1:11" ht="15.75">
      <c r="A220" s="251"/>
      <c r="B220" s="250" t="s">
        <v>226</v>
      </c>
      <c r="C220" s="94" t="s">
        <v>9</v>
      </c>
      <c r="D220" s="95">
        <f>D221+D222+D223+D224</f>
        <v>0</v>
      </c>
      <c r="E220" s="95">
        <f>E221+E222+E223+E224</f>
        <v>0</v>
      </c>
      <c r="F220" s="95">
        <f>F221+F222+F223+F224</f>
        <v>0</v>
      </c>
      <c r="G220" s="95">
        <f>G221+G222+G223+G224</f>
        <v>0</v>
      </c>
      <c r="H220" s="95">
        <f>H221+H222+H223+H224</f>
        <v>0</v>
      </c>
      <c r="I220" s="96">
        <v>0</v>
      </c>
      <c r="J220" s="96">
        <v>0</v>
      </c>
      <c r="K220" s="96">
        <v>0</v>
      </c>
    </row>
    <row r="221" spans="1:11" ht="31.5">
      <c r="A221" s="251"/>
      <c r="B221" s="251"/>
      <c r="C221" s="94" t="s">
        <v>76</v>
      </c>
      <c r="D221" s="95">
        <f>D261</f>
        <v>0</v>
      </c>
      <c r="E221" s="95">
        <f>E261</f>
        <v>0</v>
      </c>
      <c r="F221" s="95">
        <f>F261</f>
        <v>0</v>
      </c>
      <c r="G221" s="95">
        <f>G261</f>
        <v>0</v>
      </c>
      <c r="H221" s="95">
        <f>H261</f>
        <v>0</v>
      </c>
      <c r="I221" s="96">
        <v>0</v>
      </c>
      <c r="J221" s="96">
        <v>0</v>
      </c>
      <c r="K221" s="96">
        <v>0</v>
      </c>
    </row>
    <row r="222" spans="1:11" ht="47.25">
      <c r="A222" s="251"/>
      <c r="B222" s="251"/>
      <c r="C222" s="94" t="s">
        <v>78</v>
      </c>
      <c r="D222" s="95">
        <f aca="true" t="shared" si="19" ref="D222:H224">D262</f>
        <v>0</v>
      </c>
      <c r="E222" s="95">
        <f t="shared" si="19"/>
        <v>0</v>
      </c>
      <c r="F222" s="95">
        <f t="shared" si="19"/>
        <v>0</v>
      </c>
      <c r="G222" s="95">
        <f t="shared" si="19"/>
        <v>0</v>
      </c>
      <c r="H222" s="95">
        <f t="shared" si="19"/>
        <v>0</v>
      </c>
      <c r="I222" s="96">
        <v>0</v>
      </c>
      <c r="J222" s="96">
        <v>0</v>
      </c>
      <c r="K222" s="96">
        <v>0</v>
      </c>
    </row>
    <row r="223" spans="1:11" ht="47.25">
      <c r="A223" s="251"/>
      <c r="B223" s="251"/>
      <c r="C223" s="94" t="s">
        <v>80</v>
      </c>
      <c r="D223" s="95">
        <f t="shared" si="19"/>
        <v>0</v>
      </c>
      <c r="E223" s="95">
        <f t="shared" si="19"/>
        <v>0</v>
      </c>
      <c r="F223" s="95">
        <f t="shared" si="19"/>
        <v>0</v>
      </c>
      <c r="G223" s="95">
        <f t="shared" si="19"/>
        <v>0</v>
      </c>
      <c r="H223" s="95">
        <f t="shared" si="19"/>
        <v>0</v>
      </c>
      <c r="I223" s="96">
        <v>0</v>
      </c>
      <c r="J223" s="96">
        <v>0</v>
      </c>
      <c r="K223" s="96">
        <v>0</v>
      </c>
    </row>
    <row r="224" spans="1:11" ht="47.25">
      <c r="A224" s="252"/>
      <c r="B224" s="252"/>
      <c r="C224" s="94" t="s">
        <v>81</v>
      </c>
      <c r="D224" s="95">
        <f t="shared" si="19"/>
        <v>0</v>
      </c>
      <c r="E224" s="95">
        <f t="shared" si="19"/>
        <v>0</v>
      </c>
      <c r="F224" s="95">
        <f t="shared" si="19"/>
        <v>0</v>
      </c>
      <c r="G224" s="95">
        <f t="shared" si="19"/>
        <v>0</v>
      </c>
      <c r="H224" s="95">
        <f t="shared" si="19"/>
        <v>0</v>
      </c>
      <c r="I224" s="96">
        <v>0</v>
      </c>
      <c r="J224" s="96">
        <v>0</v>
      </c>
      <c r="K224" s="96">
        <v>0</v>
      </c>
    </row>
    <row r="225" spans="1:11" ht="15.75">
      <c r="A225" s="250" t="s">
        <v>261</v>
      </c>
      <c r="B225" s="250" t="s">
        <v>223</v>
      </c>
      <c r="C225" s="94" t="s">
        <v>9</v>
      </c>
      <c r="D225" s="95">
        <f>D226+D227+D228+D229</f>
        <v>15</v>
      </c>
      <c r="E225" s="95">
        <f>E226+E227+E228+E229</f>
        <v>15</v>
      </c>
      <c r="F225" s="95">
        <f>F226+F227+F228+F229</f>
        <v>13.5</v>
      </c>
      <c r="G225" s="95">
        <f>G226+G227+G228+G229</f>
        <v>0</v>
      </c>
      <c r="H225" s="95">
        <f>H226+H227+H228+H229</f>
        <v>0</v>
      </c>
      <c r="I225" s="96">
        <f>H225/D225*100</f>
        <v>0</v>
      </c>
      <c r="J225" s="96">
        <f>G225/E225*100</f>
        <v>0</v>
      </c>
      <c r="K225" s="96">
        <f>G225/F225*100</f>
        <v>0</v>
      </c>
    </row>
    <row r="226" spans="1:11" ht="31.5">
      <c r="A226" s="251"/>
      <c r="B226" s="251"/>
      <c r="C226" s="94" t="s">
        <v>76</v>
      </c>
      <c r="D226" s="95">
        <v>15</v>
      </c>
      <c r="E226" s="95">
        <v>15</v>
      </c>
      <c r="F226" s="95">
        <v>13.5</v>
      </c>
      <c r="G226" s="95">
        <v>0</v>
      </c>
      <c r="H226" s="95">
        <v>0</v>
      </c>
      <c r="I226" s="96">
        <f>H226/D226*100</f>
        <v>0</v>
      </c>
      <c r="J226" s="96">
        <f>G226/E226*100</f>
        <v>0</v>
      </c>
      <c r="K226" s="96">
        <f>G226/F226*100</f>
        <v>0</v>
      </c>
    </row>
    <row r="227" spans="1:11" ht="47.25">
      <c r="A227" s="251"/>
      <c r="B227" s="251"/>
      <c r="C227" s="94" t="s">
        <v>78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6">
        <v>0</v>
      </c>
      <c r="J227" s="96">
        <v>0</v>
      </c>
      <c r="K227" s="96">
        <v>0</v>
      </c>
    </row>
    <row r="228" spans="1:11" ht="47.25">
      <c r="A228" s="251"/>
      <c r="B228" s="251"/>
      <c r="C228" s="94" t="s">
        <v>80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  <c r="I228" s="96">
        <v>0</v>
      </c>
      <c r="J228" s="96">
        <v>0</v>
      </c>
      <c r="K228" s="96">
        <v>0</v>
      </c>
    </row>
    <row r="229" spans="1:11" ht="47.25">
      <c r="A229" s="252"/>
      <c r="B229" s="252"/>
      <c r="C229" s="94" t="s">
        <v>81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6">
        <v>0</v>
      </c>
      <c r="J229" s="96">
        <v>0</v>
      </c>
      <c r="K229" s="96">
        <v>0</v>
      </c>
    </row>
    <row r="230" spans="1:11" ht="15.75">
      <c r="A230" s="250" t="s">
        <v>262</v>
      </c>
      <c r="B230" s="250" t="s">
        <v>263</v>
      </c>
      <c r="C230" s="94" t="s">
        <v>9</v>
      </c>
      <c r="D230" s="95">
        <f>D231+D232+D233+D234</f>
        <v>0</v>
      </c>
      <c r="E230" s="95">
        <f>E231+E232+E233+E234</f>
        <v>0</v>
      </c>
      <c r="F230" s="95">
        <f>F231+F232+F233+F234</f>
        <v>0</v>
      </c>
      <c r="G230" s="95">
        <f>G231+G232+G233+G234</f>
        <v>0</v>
      </c>
      <c r="H230" s="95">
        <f>H231+H232+H233+H234</f>
        <v>0</v>
      </c>
      <c r="I230" s="96">
        <v>0</v>
      </c>
      <c r="J230" s="96">
        <v>0</v>
      </c>
      <c r="K230" s="96">
        <v>0</v>
      </c>
    </row>
    <row r="231" spans="1:11" ht="31.5">
      <c r="A231" s="251"/>
      <c r="B231" s="251"/>
      <c r="C231" s="94" t="s">
        <v>76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6">
        <v>0</v>
      </c>
      <c r="J231" s="96">
        <v>0</v>
      </c>
      <c r="K231" s="96">
        <v>0</v>
      </c>
    </row>
    <row r="232" spans="1:11" ht="47.25">
      <c r="A232" s="251"/>
      <c r="B232" s="251"/>
      <c r="C232" s="94" t="s">
        <v>78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6">
        <v>0</v>
      </c>
      <c r="J232" s="96">
        <v>0</v>
      </c>
      <c r="K232" s="96">
        <v>0</v>
      </c>
    </row>
    <row r="233" spans="1:11" ht="47.25">
      <c r="A233" s="251"/>
      <c r="B233" s="251"/>
      <c r="C233" s="94" t="s">
        <v>80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6">
        <v>0</v>
      </c>
      <c r="J233" s="96">
        <v>0</v>
      </c>
      <c r="K233" s="96">
        <v>0</v>
      </c>
    </row>
    <row r="234" spans="1:11" ht="47.25">
      <c r="A234" s="252"/>
      <c r="B234" s="252"/>
      <c r="C234" s="94" t="s">
        <v>81</v>
      </c>
      <c r="D234" s="95">
        <v>0</v>
      </c>
      <c r="E234" s="95">
        <v>0</v>
      </c>
      <c r="F234" s="95">
        <v>0</v>
      </c>
      <c r="G234" s="95">
        <v>0</v>
      </c>
      <c r="H234" s="95">
        <v>0</v>
      </c>
      <c r="I234" s="96">
        <v>0</v>
      </c>
      <c r="J234" s="96">
        <v>0</v>
      </c>
      <c r="K234" s="96">
        <v>0</v>
      </c>
    </row>
    <row r="235" spans="1:11" ht="15.75">
      <c r="A235" s="250" t="s">
        <v>264</v>
      </c>
      <c r="B235" s="250" t="s">
        <v>263</v>
      </c>
      <c r="C235" s="94" t="s">
        <v>9</v>
      </c>
      <c r="D235" s="95">
        <f>D236+D237+D238+D239</f>
        <v>0</v>
      </c>
      <c r="E235" s="95">
        <f>E236+E237+E238+E239</f>
        <v>0</v>
      </c>
      <c r="F235" s="95">
        <f>F236+F237+F238+F239</f>
        <v>0</v>
      </c>
      <c r="G235" s="95">
        <f>G236+G237+G238+G239</f>
        <v>0</v>
      </c>
      <c r="H235" s="95">
        <f>H236+H237+H238+H239</f>
        <v>0</v>
      </c>
      <c r="I235" s="96">
        <v>0</v>
      </c>
      <c r="J235" s="96">
        <v>0</v>
      </c>
      <c r="K235" s="96">
        <v>0</v>
      </c>
    </row>
    <row r="236" spans="1:11" ht="31.5">
      <c r="A236" s="251"/>
      <c r="B236" s="251"/>
      <c r="C236" s="94" t="s">
        <v>76</v>
      </c>
      <c r="D236" s="95">
        <v>0</v>
      </c>
      <c r="E236" s="95">
        <v>0</v>
      </c>
      <c r="F236" s="95">
        <v>0</v>
      </c>
      <c r="G236" s="95">
        <v>0</v>
      </c>
      <c r="H236" s="95">
        <v>0</v>
      </c>
      <c r="I236" s="96">
        <v>0</v>
      </c>
      <c r="J236" s="96">
        <v>0</v>
      </c>
      <c r="K236" s="96">
        <v>0</v>
      </c>
    </row>
    <row r="237" spans="1:11" ht="47.25">
      <c r="A237" s="251"/>
      <c r="B237" s="251"/>
      <c r="C237" s="94" t="s">
        <v>78</v>
      </c>
      <c r="D237" s="95">
        <v>0</v>
      </c>
      <c r="E237" s="95">
        <v>0</v>
      </c>
      <c r="F237" s="95">
        <v>0</v>
      </c>
      <c r="G237" s="95">
        <v>0</v>
      </c>
      <c r="H237" s="95">
        <v>0</v>
      </c>
      <c r="I237" s="96">
        <v>0</v>
      </c>
      <c r="J237" s="96">
        <v>0</v>
      </c>
      <c r="K237" s="96">
        <v>0</v>
      </c>
    </row>
    <row r="238" spans="1:11" ht="47.25">
      <c r="A238" s="251"/>
      <c r="B238" s="251"/>
      <c r="C238" s="94" t="s">
        <v>80</v>
      </c>
      <c r="D238" s="95">
        <v>0</v>
      </c>
      <c r="E238" s="95">
        <v>0</v>
      </c>
      <c r="F238" s="95">
        <v>0</v>
      </c>
      <c r="G238" s="95">
        <v>0</v>
      </c>
      <c r="H238" s="95">
        <v>0</v>
      </c>
      <c r="I238" s="96">
        <v>0</v>
      </c>
      <c r="J238" s="96">
        <v>0</v>
      </c>
      <c r="K238" s="96">
        <v>0</v>
      </c>
    </row>
    <row r="239" spans="1:11" ht="47.25">
      <c r="A239" s="252"/>
      <c r="B239" s="252"/>
      <c r="C239" s="94" t="s">
        <v>81</v>
      </c>
      <c r="D239" s="95">
        <v>0</v>
      </c>
      <c r="E239" s="95">
        <v>0</v>
      </c>
      <c r="F239" s="95">
        <v>0</v>
      </c>
      <c r="G239" s="95">
        <v>0</v>
      </c>
      <c r="H239" s="95">
        <v>0</v>
      </c>
      <c r="I239" s="96">
        <v>0</v>
      </c>
      <c r="J239" s="96">
        <v>0</v>
      </c>
      <c r="K239" s="96">
        <v>0</v>
      </c>
    </row>
    <row r="240" spans="1:11" ht="15.75">
      <c r="A240" s="250" t="s">
        <v>265</v>
      </c>
      <c r="B240" s="250" t="s">
        <v>214</v>
      </c>
      <c r="C240" s="94" t="s">
        <v>9</v>
      </c>
      <c r="D240" s="95">
        <f>D241+D242+D243+D244</f>
        <v>10</v>
      </c>
      <c r="E240" s="95">
        <f>E241+E242+E243+E244</f>
        <v>10</v>
      </c>
      <c r="F240" s="95">
        <f>F241+F242+F243+F244</f>
        <v>10</v>
      </c>
      <c r="G240" s="95">
        <f>G241+G242+G243+G244</f>
        <v>10</v>
      </c>
      <c r="H240" s="95">
        <f>H241+H242+H243+H244</f>
        <v>10</v>
      </c>
      <c r="I240" s="96">
        <f>H240/D240*100</f>
        <v>100</v>
      </c>
      <c r="J240" s="96">
        <f>G240/E240*100</f>
        <v>100</v>
      </c>
      <c r="K240" s="96">
        <f>G240/F240*100</f>
        <v>100</v>
      </c>
    </row>
    <row r="241" spans="1:11" ht="31.5">
      <c r="A241" s="251"/>
      <c r="B241" s="251"/>
      <c r="C241" s="94" t="s">
        <v>76</v>
      </c>
      <c r="D241" s="95">
        <v>10</v>
      </c>
      <c r="E241" s="95">
        <v>10</v>
      </c>
      <c r="F241" s="95">
        <v>10</v>
      </c>
      <c r="G241" s="95">
        <v>10</v>
      </c>
      <c r="H241" s="95">
        <v>10</v>
      </c>
      <c r="I241" s="96">
        <f>H241/D241*100</f>
        <v>100</v>
      </c>
      <c r="J241" s="96">
        <f>G241/E241*100</f>
        <v>100</v>
      </c>
      <c r="K241" s="96">
        <f>G241/F241*100</f>
        <v>100</v>
      </c>
    </row>
    <row r="242" spans="1:11" ht="47.25">
      <c r="A242" s="251"/>
      <c r="B242" s="251"/>
      <c r="C242" s="94" t="s">
        <v>78</v>
      </c>
      <c r="D242" s="95">
        <v>0</v>
      </c>
      <c r="E242" s="95">
        <v>0</v>
      </c>
      <c r="F242" s="95">
        <v>0</v>
      </c>
      <c r="G242" s="95">
        <v>0</v>
      </c>
      <c r="H242" s="95">
        <v>0</v>
      </c>
      <c r="I242" s="96">
        <v>0</v>
      </c>
      <c r="J242" s="96">
        <v>0</v>
      </c>
      <c r="K242" s="96">
        <v>0</v>
      </c>
    </row>
    <row r="243" spans="1:11" ht="47.25">
      <c r="A243" s="251"/>
      <c r="B243" s="251"/>
      <c r="C243" s="94" t="s">
        <v>80</v>
      </c>
      <c r="D243" s="95">
        <v>0</v>
      </c>
      <c r="E243" s="95">
        <v>0</v>
      </c>
      <c r="F243" s="95">
        <v>0</v>
      </c>
      <c r="G243" s="95">
        <v>0</v>
      </c>
      <c r="H243" s="95">
        <v>0</v>
      </c>
      <c r="I243" s="96">
        <v>0</v>
      </c>
      <c r="J243" s="96">
        <v>0</v>
      </c>
      <c r="K243" s="96">
        <v>0</v>
      </c>
    </row>
    <row r="244" spans="1:11" ht="47.25">
      <c r="A244" s="252"/>
      <c r="B244" s="252"/>
      <c r="C244" s="94" t="s">
        <v>81</v>
      </c>
      <c r="D244" s="95">
        <v>0</v>
      </c>
      <c r="E244" s="95">
        <v>0</v>
      </c>
      <c r="F244" s="95">
        <v>0</v>
      </c>
      <c r="G244" s="95">
        <v>0</v>
      </c>
      <c r="H244" s="95">
        <v>0</v>
      </c>
      <c r="I244" s="96">
        <v>0</v>
      </c>
      <c r="J244" s="96">
        <v>0</v>
      </c>
      <c r="K244" s="96">
        <v>0</v>
      </c>
    </row>
    <row r="245" spans="1:11" ht="15.75">
      <c r="A245" s="250" t="s">
        <v>266</v>
      </c>
      <c r="B245" s="250" t="s">
        <v>214</v>
      </c>
      <c r="C245" s="94" t="s">
        <v>9</v>
      </c>
      <c r="D245" s="95">
        <f>D246+D247+D248+D249</f>
        <v>20</v>
      </c>
      <c r="E245" s="95">
        <f>E246+E247+E248+E249</f>
        <v>20</v>
      </c>
      <c r="F245" s="95">
        <f>F246+F247+F248+F249</f>
        <v>20</v>
      </c>
      <c r="G245" s="95">
        <v>0</v>
      </c>
      <c r="H245" s="95">
        <f>H246+H247+H248+H249</f>
        <v>0</v>
      </c>
      <c r="I245" s="96">
        <f>H245/D245*100</f>
        <v>0</v>
      </c>
      <c r="J245" s="96">
        <f>G245/E245*100</f>
        <v>0</v>
      </c>
      <c r="K245" s="96">
        <f>G245/F245*100</f>
        <v>0</v>
      </c>
    </row>
    <row r="246" spans="1:11" ht="31.5">
      <c r="A246" s="251"/>
      <c r="B246" s="251"/>
      <c r="C246" s="94" t="s">
        <v>76</v>
      </c>
      <c r="D246" s="95">
        <v>20</v>
      </c>
      <c r="E246" s="95">
        <v>20</v>
      </c>
      <c r="F246" s="95">
        <v>20</v>
      </c>
      <c r="G246" s="95">
        <v>0</v>
      </c>
      <c r="H246" s="95">
        <v>0</v>
      </c>
      <c r="I246" s="96">
        <f>H246/D246*100</f>
        <v>0</v>
      </c>
      <c r="J246" s="96">
        <f>G246/E246*100</f>
        <v>0</v>
      </c>
      <c r="K246" s="96">
        <f>G246/F246*100</f>
        <v>0</v>
      </c>
    </row>
    <row r="247" spans="1:11" ht="47.25">
      <c r="A247" s="251"/>
      <c r="B247" s="251"/>
      <c r="C247" s="94" t="s">
        <v>78</v>
      </c>
      <c r="D247" s="95">
        <v>0</v>
      </c>
      <c r="E247" s="95">
        <v>0</v>
      </c>
      <c r="F247" s="95">
        <v>0</v>
      </c>
      <c r="G247" s="95">
        <v>0</v>
      </c>
      <c r="H247" s="95">
        <v>0</v>
      </c>
      <c r="I247" s="96">
        <v>0</v>
      </c>
      <c r="J247" s="96">
        <v>0</v>
      </c>
      <c r="K247" s="96">
        <v>0</v>
      </c>
    </row>
    <row r="248" spans="1:11" ht="47.25">
      <c r="A248" s="251"/>
      <c r="B248" s="251"/>
      <c r="C248" s="94" t="s">
        <v>80</v>
      </c>
      <c r="D248" s="95">
        <v>0</v>
      </c>
      <c r="E248" s="95">
        <v>0</v>
      </c>
      <c r="F248" s="95">
        <v>0</v>
      </c>
      <c r="G248" s="95">
        <v>0</v>
      </c>
      <c r="H248" s="95">
        <v>0</v>
      </c>
      <c r="I248" s="96">
        <v>0</v>
      </c>
      <c r="J248" s="96">
        <v>0</v>
      </c>
      <c r="K248" s="96">
        <v>0</v>
      </c>
    </row>
    <row r="249" spans="1:11" ht="47.25">
      <c r="A249" s="252"/>
      <c r="B249" s="252"/>
      <c r="C249" s="94" t="s">
        <v>81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6">
        <v>0</v>
      </c>
      <c r="J249" s="96">
        <v>0</v>
      </c>
      <c r="K249" s="96">
        <v>0</v>
      </c>
    </row>
    <row r="250" spans="1:11" ht="15.75">
      <c r="A250" s="250" t="s">
        <v>267</v>
      </c>
      <c r="B250" s="250" t="s">
        <v>215</v>
      </c>
      <c r="C250" s="94" t="s">
        <v>9</v>
      </c>
      <c r="D250" s="95">
        <f>D251+D252+D253+D254</f>
        <v>50</v>
      </c>
      <c r="E250" s="95">
        <f>E251+E252+E253+E254</f>
        <v>50</v>
      </c>
      <c r="F250" s="95">
        <f>F251+F252+F253+F254</f>
        <v>45</v>
      </c>
      <c r="G250" s="95">
        <f>G251+G252+G253+G254</f>
        <v>0</v>
      </c>
      <c r="H250" s="95">
        <f>H251+H252+H253+H254</f>
        <v>0</v>
      </c>
      <c r="I250" s="96">
        <f>H250/D250*100</f>
        <v>0</v>
      </c>
      <c r="J250" s="96">
        <f>G250/E250*100</f>
        <v>0</v>
      </c>
      <c r="K250" s="96">
        <f>G250/F250*100</f>
        <v>0</v>
      </c>
    </row>
    <row r="251" spans="1:11" ht="31.5">
      <c r="A251" s="251"/>
      <c r="B251" s="251"/>
      <c r="C251" s="94" t="s">
        <v>76</v>
      </c>
      <c r="D251" s="95">
        <v>50</v>
      </c>
      <c r="E251" s="95">
        <v>50</v>
      </c>
      <c r="F251" s="95">
        <v>45</v>
      </c>
      <c r="G251" s="95">
        <v>0</v>
      </c>
      <c r="H251" s="95">
        <v>0</v>
      </c>
      <c r="I251" s="96">
        <f>H251/D251*100</f>
        <v>0</v>
      </c>
      <c r="J251" s="96">
        <f>G251/E251*100</f>
        <v>0</v>
      </c>
      <c r="K251" s="96">
        <f>G251/F251*100</f>
        <v>0</v>
      </c>
    </row>
    <row r="252" spans="1:11" ht="47.25">
      <c r="A252" s="251"/>
      <c r="B252" s="251"/>
      <c r="C252" s="94" t="s">
        <v>78</v>
      </c>
      <c r="D252" s="95">
        <v>0</v>
      </c>
      <c r="E252" s="95">
        <v>0</v>
      </c>
      <c r="F252" s="95">
        <v>0</v>
      </c>
      <c r="G252" s="95">
        <v>0</v>
      </c>
      <c r="H252" s="95">
        <v>0</v>
      </c>
      <c r="I252" s="96">
        <v>0</v>
      </c>
      <c r="J252" s="96">
        <v>0</v>
      </c>
      <c r="K252" s="96">
        <v>0</v>
      </c>
    </row>
    <row r="253" spans="1:11" ht="47.25">
      <c r="A253" s="251"/>
      <c r="B253" s="251"/>
      <c r="C253" s="94" t="s">
        <v>80</v>
      </c>
      <c r="D253" s="95">
        <v>0</v>
      </c>
      <c r="E253" s="95">
        <v>0</v>
      </c>
      <c r="F253" s="95">
        <v>0</v>
      </c>
      <c r="G253" s="95">
        <v>0</v>
      </c>
      <c r="H253" s="95">
        <v>0</v>
      </c>
      <c r="I253" s="96">
        <v>0</v>
      </c>
      <c r="J253" s="96">
        <v>0</v>
      </c>
      <c r="K253" s="96">
        <v>0</v>
      </c>
    </row>
    <row r="254" spans="1:11" ht="47.25">
      <c r="A254" s="252"/>
      <c r="B254" s="252"/>
      <c r="C254" s="94" t="s">
        <v>81</v>
      </c>
      <c r="D254" s="95">
        <v>0</v>
      </c>
      <c r="E254" s="95">
        <v>0</v>
      </c>
      <c r="F254" s="95">
        <v>0</v>
      </c>
      <c r="G254" s="95">
        <v>0</v>
      </c>
      <c r="H254" s="95">
        <v>0</v>
      </c>
      <c r="I254" s="96">
        <v>0</v>
      </c>
      <c r="J254" s="96">
        <v>0</v>
      </c>
      <c r="K254" s="96">
        <v>0</v>
      </c>
    </row>
    <row r="255" spans="1:11" ht="15.75">
      <c r="A255" s="250" t="s">
        <v>268</v>
      </c>
      <c r="B255" s="250" t="s">
        <v>215</v>
      </c>
      <c r="C255" s="94" t="s">
        <v>9</v>
      </c>
      <c r="D255" s="95">
        <f>D256+D257+D258+D259</f>
        <v>15</v>
      </c>
      <c r="E255" s="95">
        <f>E256+E257+E258+E259</f>
        <v>15</v>
      </c>
      <c r="F255" s="95">
        <f>F256</f>
        <v>13.5</v>
      </c>
      <c r="G255" s="95">
        <f>G256+G257+G258+G259</f>
        <v>0</v>
      </c>
      <c r="H255" s="95">
        <f>H256+H257+H258+H259</f>
        <v>0</v>
      </c>
      <c r="I255" s="96">
        <f>H255/D255*100</f>
        <v>0</v>
      </c>
      <c r="J255" s="96">
        <f>G255/E255*100</f>
        <v>0</v>
      </c>
      <c r="K255" s="96">
        <f>G255/F255*100</f>
        <v>0</v>
      </c>
    </row>
    <row r="256" spans="1:11" ht="31.5">
      <c r="A256" s="251"/>
      <c r="B256" s="251"/>
      <c r="C256" s="94" t="s">
        <v>76</v>
      </c>
      <c r="D256" s="95">
        <v>15</v>
      </c>
      <c r="E256" s="95">
        <v>15</v>
      </c>
      <c r="F256" s="95">
        <v>13.5</v>
      </c>
      <c r="G256" s="95">
        <v>0</v>
      </c>
      <c r="H256" s="95">
        <v>0</v>
      </c>
      <c r="I256" s="96">
        <f>H256/D256*100</f>
        <v>0</v>
      </c>
      <c r="J256" s="96">
        <f>G256/E256*100</f>
        <v>0</v>
      </c>
      <c r="K256" s="96">
        <f>G256/F256*100</f>
        <v>0</v>
      </c>
    </row>
    <row r="257" spans="1:11" ht="47.25">
      <c r="A257" s="251"/>
      <c r="B257" s="251"/>
      <c r="C257" s="94" t="s">
        <v>78</v>
      </c>
      <c r="D257" s="95">
        <v>0</v>
      </c>
      <c r="E257" s="95">
        <v>0</v>
      </c>
      <c r="F257" s="95">
        <v>0</v>
      </c>
      <c r="G257" s="95">
        <v>0</v>
      </c>
      <c r="H257" s="95">
        <v>0</v>
      </c>
      <c r="I257" s="96">
        <v>0</v>
      </c>
      <c r="J257" s="96">
        <v>0</v>
      </c>
      <c r="K257" s="96">
        <v>0</v>
      </c>
    </row>
    <row r="258" spans="1:11" ht="47.25">
      <c r="A258" s="251"/>
      <c r="B258" s="251"/>
      <c r="C258" s="94" t="s">
        <v>80</v>
      </c>
      <c r="D258" s="95">
        <v>0</v>
      </c>
      <c r="E258" s="95">
        <v>0</v>
      </c>
      <c r="F258" s="95">
        <v>0</v>
      </c>
      <c r="G258" s="95">
        <v>0</v>
      </c>
      <c r="H258" s="95">
        <v>0</v>
      </c>
      <c r="I258" s="96">
        <v>0</v>
      </c>
      <c r="J258" s="96">
        <v>0</v>
      </c>
      <c r="K258" s="96">
        <v>0</v>
      </c>
    </row>
    <row r="259" spans="1:11" ht="47.25">
      <c r="A259" s="252"/>
      <c r="B259" s="252"/>
      <c r="C259" s="94" t="s">
        <v>81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6">
        <v>0</v>
      </c>
      <c r="J259" s="96">
        <v>0</v>
      </c>
      <c r="K259" s="96">
        <v>0</v>
      </c>
    </row>
    <row r="260" spans="1:11" ht="15.75">
      <c r="A260" s="250" t="s">
        <v>269</v>
      </c>
      <c r="B260" s="250" t="s">
        <v>226</v>
      </c>
      <c r="C260" s="94" t="s">
        <v>9</v>
      </c>
      <c r="D260" s="95">
        <f>D261+D262+D263+D264</f>
        <v>0</v>
      </c>
      <c r="E260" s="95">
        <f>E261+E262+E263+E264</f>
        <v>0</v>
      </c>
      <c r="F260" s="95">
        <f>F261+F262+F263+F264</f>
        <v>0</v>
      </c>
      <c r="G260" s="95">
        <f>G261+G262+G263+G264</f>
        <v>0</v>
      </c>
      <c r="H260" s="95">
        <f>H261+H262+H263+H264</f>
        <v>0</v>
      </c>
      <c r="I260" s="96">
        <v>0</v>
      </c>
      <c r="J260" s="96">
        <v>0</v>
      </c>
      <c r="K260" s="96">
        <v>0</v>
      </c>
    </row>
    <row r="261" spans="1:11" ht="31.5">
      <c r="A261" s="251"/>
      <c r="B261" s="251"/>
      <c r="C261" s="94" t="s">
        <v>76</v>
      </c>
      <c r="D261" s="95">
        <v>0</v>
      </c>
      <c r="E261" s="95">
        <v>0</v>
      </c>
      <c r="F261" s="95">
        <v>0</v>
      </c>
      <c r="G261" s="95">
        <v>0</v>
      </c>
      <c r="H261" s="95">
        <v>0</v>
      </c>
      <c r="I261" s="96">
        <v>0</v>
      </c>
      <c r="J261" s="96">
        <v>0</v>
      </c>
      <c r="K261" s="96">
        <v>0</v>
      </c>
    </row>
    <row r="262" spans="1:11" ht="47.25">
      <c r="A262" s="251"/>
      <c r="B262" s="251"/>
      <c r="C262" s="94" t="s">
        <v>78</v>
      </c>
      <c r="D262" s="95">
        <v>0</v>
      </c>
      <c r="E262" s="95">
        <v>0</v>
      </c>
      <c r="F262" s="95">
        <v>0</v>
      </c>
      <c r="G262" s="95">
        <v>0</v>
      </c>
      <c r="H262" s="95">
        <v>0</v>
      </c>
      <c r="I262" s="96">
        <v>0</v>
      </c>
      <c r="J262" s="96">
        <v>0</v>
      </c>
      <c r="K262" s="96">
        <v>0</v>
      </c>
    </row>
    <row r="263" spans="1:11" ht="47.25">
      <c r="A263" s="251"/>
      <c r="B263" s="251"/>
      <c r="C263" s="94" t="s">
        <v>80</v>
      </c>
      <c r="D263" s="95">
        <v>0</v>
      </c>
      <c r="E263" s="95">
        <v>0</v>
      </c>
      <c r="F263" s="95">
        <v>0</v>
      </c>
      <c r="G263" s="95">
        <v>0</v>
      </c>
      <c r="H263" s="95">
        <v>0</v>
      </c>
      <c r="I263" s="96">
        <v>0</v>
      </c>
      <c r="J263" s="96">
        <v>0</v>
      </c>
      <c r="K263" s="96">
        <v>0</v>
      </c>
    </row>
    <row r="264" spans="1:11" ht="47.25">
      <c r="A264" s="252"/>
      <c r="B264" s="252"/>
      <c r="C264" s="94" t="s">
        <v>81</v>
      </c>
      <c r="D264" s="95">
        <v>0</v>
      </c>
      <c r="E264" s="95">
        <v>0</v>
      </c>
      <c r="F264" s="95">
        <v>0</v>
      </c>
      <c r="G264" s="95">
        <v>0</v>
      </c>
      <c r="H264" s="95">
        <v>0</v>
      </c>
      <c r="I264" s="96">
        <v>0</v>
      </c>
      <c r="J264" s="96">
        <v>0</v>
      </c>
      <c r="K264" s="96">
        <v>0</v>
      </c>
    </row>
    <row r="265" spans="1:11" ht="15.75">
      <c r="A265" s="250" t="s">
        <v>270</v>
      </c>
      <c r="B265" s="246" t="s">
        <v>216</v>
      </c>
      <c r="C265" s="94" t="s">
        <v>9</v>
      </c>
      <c r="D265" s="95">
        <f>D266+D267+D268+D269</f>
        <v>0</v>
      </c>
      <c r="E265" s="95">
        <f>E266+E267+E268+E269</f>
        <v>0</v>
      </c>
      <c r="F265" s="95">
        <f>F266+F267+F268+F269</f>
        <v>0</v>
      </c>
      <c r="G265" s="95">
        <f>G266+G267+G268+G269</f>
        <v>0</v>
      </c>
      <c r="H265" s="95">
        <f>H266+H267+H268+H269</f>
        <v>0</v>
      </c>
      <c r="I265" s="96">
        <v>0</v>
      </c>
      <c r="J265" s="96">
        <v>0</v>
      </c>
      <c r="K265" s="96">
        <v>0</v>
      </c>
    </row>
    <row r="266" spans="1:11" ht="31.5">
      <c r="A266" s="251"/>
      <c r="B266" s="246"/>
      <c r="C266" s="94" t="s">
        <v>76</v>
      </c>
      <c r="D266" s="95">
        <v>0</v>
      </c>
      <c r="E266" s="95">
        <v>0</v>
      </c>
      <c r="F266" s="95">
        <f>591-591</f>
        <v>0</v>
      </c>
      <c r="G266" s="95">
        <v>0</v>
      </c>
      <c r="H266" s="95">
        <v>0</v>
      </c>
      <c r="I266" s="96">
        <v>0</v>
      </c>
      <c r="J266" s="96">
        <v>0</v>
      </c>
      <c r="K266" s="96">
        <v>0</v>
      </c>
    </row>
    <row r="267" spans="1:11" ht="47.25">
      <c r="A267" s="251"/>
      <c r="B267" s="246"/>
      <c r="C267" s="94" t="s">
        <v>78</v>
      </c>
      <c r="D267" s="95">
        <v>0</v>
      </c>
      <c r="E267" s="95">
        <v>0</v>
      </c>
      <c r="F267" s="95">
        <v>0</v>
      </c>
      <c r="G267" s="95">
        <v>0</v>
      </c>
      <c r="H267" s="95">
        <v>0</v>
      </c>
      <c r="I267" s="96">
        <v>0</v>
      </c>
      <c r="J267" s="96">
        <v>0</v>
      </c>
      <c r="K267" s="96">
        <v>0</v>
      </c>
    </row>
    <row r="268" spans="1:11" ht="47.25">
      <c r="A268" s="251"/>
      <c r="B268" s="246"/>
      <c r="C268" s="94" t="s">
        <v>80</v>
      </c>
      <c r="D268" s="95">
        <v>0</v>
      </c>
      <c r="E268" s="95">
        <v>0</v>
      </c>
      <c r="F268" s="95">
        <v>0</v>
      </c>
      <c r="G268" s="95">
        <v>0</v>
      </c>
      <c r="H268" s="95">
        <v>0</v>
      </c>
      <c r="I268" s="96">
        <v>0</v>
      </c>
      <c r="J268" s="96">
        <v>0</v>
      </c>
      <c r="K268" s="96">
        <v>0</v>
      </c>
    </row>
    <row r="269" spans="1:11" ht="47.25">
      <c r="A269" s="252"/>
      <c r="B269" s="246"/>
      <c r="C269" s="94" t="s">
        <v>81</v>
      </c>
      <c r="D269" s="95">
        <v>0</v>
      </c>
      <c r="E269" s="95">
        <v>0</v>
      </c>
      <c r="F269" s="95">
        <v>0</v>
      </c>
      <c r="G269" s="95">
        <v>0</v>
      </c>
      <c r="H269" s="95">
        <v>0</v>
      </c>
      <c r="I269" s="96">
        <v>0</v>
      </c>
      <c r="J269" s="96">
        <v>0</v>
      </c>
      <c r="K269" s="96">
        <v>0</v>
      </c>
    </row>
    <row r="270" spans="1:11" ht="15.75">
      <c r="A270" s="250" t="s">
        <v>271</v>
      </c>
      <c r="B270" s="246" t="s">
        <v>216</v>
      </c>
      <c r="C270" s="94" t="s">
        <v>9</v>
      </c>
      <c r="D270" s="95">
        <f>D271+D272+D273+D274</f>
        <v>0</v>
      </c>
      <c r="E270" s="95">
        <f>E271+E272+E273+E274</f>
        <v>0</v>
      </c>
      <c r="F270" s="95">
        <f>F271+F272+F273+F274</f>
        <v>0</v>
      </c>
      <c r="G270" s="95">
        <f>G271+G272+G273+G274</f>
        <v>0</v>
      </c>
      <c r="H270" s="95">
        <f>H271+H272+H273+H274</f>
        <v>0</v>
      </c>
      <c r="I270" s="96">
        <v>0</v>
      </c>
      <c r="J270" s="96">
        <v>0</v>
      </c>
      <c r="K270" s="96">
        <v>0</v>
      </c>
    </row>
    <row r="271" spans="1:11" ht="31.5">
      <c r="A271" s="251"/>
      <c r="B271" s="246"/>
      <c r="C271" s="94" t="s">
        <v>76</v>
      </c>
      <c r="D271" s="95">
        <v>0</v>
      </c>
      <c r="E271" s="95">
        <v>0</v>
      </c>
      <c r="F271" s="95">
        <f>114-114</f>
        <v>0</v>
      </c>
      <c r="G271" s="95">
        <v>0</v>
      </c>
      <c r="H271" s="95">
        <v>0</v>
      </c>
      <c r="I271" s="96">
        <v>0</v>
      </c>
      <c r="J271" s="96">
        <v>0</v>
      </c>
      <c r="K271" s="96">
        <v>0</v>
      </c>
    </row>
    <row r="272" spans="1:11" ht="47.25">
      <c r="A272" s="251"/>
      <c r="B272" s="246"/>
      <c r="C272" s="94" t="s">
        <v>78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6">
        <v>0</v>
      </c>
      <c r="J272" s="96">
        <v>0</v>
      </c>
      <c r="K272" s="96">
        <v>0</v>
      </c>
    </row>
    <row r="273" spans="1:11" ht="47.25">
      <c r="A273" s="251"/>
      <c r="B273" s="246"/>
      <c r="C273" s="94" t="s">
        <v>80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6">
        <v>0</v>
      </c>
      <c r="J273" s="96">
        <v>0</v>
      </c>
      <c r="K273" s="96">
        <v>0</v>
      </c>
    </row>
    <row r="274" spans="1:11" ht="47.25">
      <c r="A274" s="252"/>
      <c r="B274" s="246"/>
      <c r="C274" s="94" t="s">
        <v>81</v>
      </c>
      <c r="D274" s="95">
        <v>0</v>
      </c>
      <c r="E274" s="95">
        <v>0</v>
      </c>
      <c r="F274" s="95">
        <v>0</v>
      </c>
      <c r="G274" s="95">
        <v>0</v>
      </c>
      <c r="H274" s="95">
        <v>0</v>
      </c>
      <c r="I274" s="96">
        <v>0</v>
      </c>
      <c r="J274" s="96">
        <v>0</v>
      </c>
      <c r="K274" s="96">
        <v>0</v>
      </c>
    </row>
    <row r="275" spans="1:11" ht="15.75">
      <c r="A275" s="250" t="s">
        <v>272</v>
      </c>
      <c r="B275" s="246" t="s">
        <v>216</v>
      </c>
      <c r="C275" s="94" t="s">
        <v>9</v>
      </c>
      <c r="D275" s="95">
        <f>D276+D277+D278+D279</f>
        <v>0</v>
      </c>
      <c r="E275" s="95">
        <f>E276+E277+E278+E279</f>
        <v>0</v>
      </c>
      <c r="F275" s="95">
        <f>F276+F277+F278+F279</f>
        <v>0</v>
      </c>
      <c r="G275" s="95">
        <f>G276+G277+G278+G279</f>
        <v>0</v>
      </c>
      <c r="H275" s="95">
        <f>H276+H277+H278+H279</f>
        <v>0</v>
      </c>
      <c r="I275" s="96">
        <v>0</v>
      </c>
      <c r="J275" s="96">
        <v>0</v>
      </c>
      <c r="K275" s="96">
        <v>0</v>
      </c>
    </row>
    <row r="276" spans="1:11" ht="31.5">
      <c r="A276" s="251"/>
      <c r="B276" s="246"/>
      <c r="C276" s="94" t="s">
        <v>76</v>
      </c>
      <c r="D276" s="95">
        <v>0</v>
      </c>
      <c r="E276" s="95">
        <v>0</v>
      </c>
      <c r="F276" s="95">
        <f>227-227</f>
        <v>0</v>
      </c>
      <c r="G276" s="95">
        <v>0</v>
      </c>
      <c r="H276" s="95">
        <v>0</v>
      </c>
      <c r="I276" s="96">
        <v>0</v>
      </c>
      <c r="J276" s="96">
        <v>0</v>
      </c>
      <c r="K276" s="96">
        <v>0</v>
      </c>
    </row>
    <row r="277" spans="1:11" ht="47.25">
      <c r="A277" s="251"/>
      <c r="B277" s="246"/>
      <c r="C277" s="94" t="s">
        <v>78</v>
      </c>
      <c r="D277" s="95">
        <v>0</v>
      </c>
      <c r="E277" s="95">
        <v>0</v>
      </c>
      <c r="F277" s="95">
        <v>0</v>
      </c>
      <c r="G277" s="95">
        <v>0</v>
      </c>
      <c r="H277" s="95">
        <v>0</v>
      </c>
      <c r="I277" s="96">
        <v>0</v>
      </c>
      <c r="J277" s="96">
        <v>0</v>
      </c>
      <c r="K277" s="96">
        <v>0</v>
      </c>
    </row>
    <row r="278" spans="1:11" ht="47.25">
      <c r="A278" s="251"/>
      <c r="B278" s="246"/>
      <c r="C278" s="94" t="s">
        <v>80</v>
      </c>
      <c r="D278" s="95">
        <v>0</v>
      </c>
      <c r="E278" s="95">
        <v>0</v>
      </c>
      <c r="F278" s="95">
        <v>0</v>
      </c>
      <c r="G278" s="95">
        <v>0</v>
      </c>
      <c r="H278" s="95">
        <v>0</v>
      </c>
      <c r="I278" s="96">
        <v>0</v>
      </c>
      <c r="J278" s="96">
        <v>0</v>
      </c>
      <c r="K278" s="96">
        <v>0</v>
      </c>
    </row>
    <row r="279" spans="1:11" ht="47.25">
      <c r="A279" s="252"/>
      <c r="B279" s="246"/>
      <c r="C279" s="94" t="s">
        <v>81</v>
      </c>
      <c r="D279" s="95">
        <v>0</v>
      </c>
      <c r="E279" s="95">
        <v>0</v>
      </c>
      <c r="F279" s="95">
        <v>0</v>
      </c>
      <c r="G279" s="95">
        <v>0</v>
      </c>
      <c r="H279" s="95">
        <v>0</v>
      </c>
      <c r="I279" s="96">
        <v>0</v>
      </c>
      <c r="J279" s="96">
        <v>0</v>
      </c>
      <c r="K279" s="96">
        <v>0</v>
      </c>
    </row>
    <row r="280" spans="1:11" ht="15.75">
      <c r="A280" s="250" t="s">
        <v>273</v>
      </c>
      <c r="B280" s="250" t="s">
        <v>274</v>
      </c>
      <c r="C280" s="94" t="s">
        <v>9</v>
      </c>
      <c r="D280" s="95">
        <f>D281+D282+D283+D284</f>
        <v>15</v>
      </c>
      <c r="E280" s="95">
        <f>E281+E282+E283+E284</f>
        <v>15</v>
      </c>
      <c r="F280" s="95">
        <f>F281+F282+F283+F284</f>
        <v>13.5</v>
      </c>
      <c r="G280" s="95">
        <f>G281+G282+G283+G284</f>
        <v>0</v>
      </c>
      <c r="H280" s="95">
        <f>H281+H282+H283+H284</f>
        <v>0</v>
      </c>
      <c r="I280" s="96">
        <f>H280/D280*100</f>
        <v>0</v>
      </c>
      <c r="J280" s="96">
        <f>G280/E280*100</f>
        <v>0</v>
      </c>
      <c r="K280" s="96">
        <f>G280/F280*100</f>
        <v>0</v>
      </c>
    </row>
    <row r="281" spans="1:11" ht="31.5">
      <c r="A281" s="251"/>
      <c r="B281" s="251"/>
      <c r="C281" s="94" t="s">
        <v>76</v>
      </c>
      <c r="D281" s="95">
        <v>15</v>
      </c>
      <c r="E281" s="95">
        <v>15</v>
      </c>
      <c r="F281" s="95">
        <v>13.5</v>
      </c>
      <c r="G281" s="95">
        <v>0</v>
      </c>
      <c r="H281" s="95">
        <v>0</v>
      </c>
      <c r="I281" s="96">
        <f>H281/D281*100</f>
        <v>0</v>
      </c>
      <c r="J281" s="96">
        <f>G281/E281*100</f>
        <v>0</v>
      </c>
      <c r="K281" s="96">
        <f>G281/F281*100</f>
        <v>0</v>
      </c>
    </row>
    <row r="282" spans="1:11" ht="47.25">
      <c r="A282" s="251"/>
      <c r="B282" s="251"/>
      <c r="C282" s="94" t="s">
        <v>78</v>
      </c>
      <c r="D282" s="95">
        <v>0</v>
      </c>
      <c r="E282" s="95">
        <v>0</v>
      </c>
      <c r="F282" s="95">
        <v>0</v>
      </c>
      <c r="G282" s="95">
        <v>0</v>
      </c>
      <c r="H282" s="95">
        <v>0</v>
      </c>
      <c r="I282" s="96">
        <v>0</v>
      </c>
      <c r="J282" s="96">
        <v>0</v>
      </c>
      <c r="K282" s="96">
        <v>0</v>
      </c>
    </row>
    <row r="283" spans="1:11" ht="47.25">
      <c r="A283" s="251"/>
      <c r="B283" s="251"/>
      <c r="C283" s="94" t="s">
        <v>80</v>
      </c>
      <c r="D283" s="95">
        <v>0</v>
      </c>
      <c r="E283" s="95">
        <v>0</v>
      </c>
      <c r="F283" s="95">
        <v>0</v>
      </c>
      <c r="G283" s="95">
        <v>0</v>
      </c>
      <c r="H283" s="95">
        <v>0</v>
      </c>
      <c r="I283" s="96">
        <v>0</v>
      </c>
      <c r="J283" s="96">
        <v>0</v>
      </c>
      <c r="K283" s="96">
        <v>0</v>
      </c>
    </row>
    <row r="284" spans="1:11" ht="47.25">
      <c r="A284" s="252"/>
      <c r="B284" s="252"/>
      <c r="C284" s="94" t="s">
        <v>81</v>
      </c>
      <c r="D284" s="95">
        <v>0</v>
      </c>
      <c r="E284" s="95">
        <v>0</v>
      </c>
      <c r="F284" s="95">
        <v>0</v>
      </c>
      <c r="G284" s="95">
        <v>0</v>
      </c>
      <c r="H284" s="95">
        <v>0</v>
      </c>
      <c r="I284" s="96">
        <v>0</v>
      </c>
      <c r="J284" s="96">
        <v>0</v>
      </c>
      <c r="K284" s="96">
        <v>0</v>
      </c>
    </row>
    <row r="285" spans="1:11" ht="15.75">
      <c r="A285" s="250" t="s">
        <v>275</v>
      </c>
      <c r="B285" s="246" t="s">
        <v>232</v>
      </c>
      <c r="C285" s="94" t="s">
        <v>9</v>
      </c>
      <c r="D285" s="95">
        <f>D286+D287+D288+D289</f>
        <v>200</v>
      </c>
      <c r="E285" s="95">
        <f>E286+E287+E288+E289</f>
        <v>0</v>
      </c>
      <c r="F285" s="95">
        <f>F286+F287+F288+F289</f>
        <v>0</v>
      </c>
      <c r="G285" s="95">
        <f>G286+G287+G288+G289</f>
        <v>50</v>
      </c>
      <c r="H285" s="95">
        <f>H286+H287+H288+H289</f>
        <v>0</v>
      </c>
      <c r="I285" s="96">
        <f>H285/D285*100</f>
        <v>0</v>
      </c>
      <c r="J285" s="96">
        <v>0</v>
      </c>
      <c r="K285" s="96">
        <v>0</v>
      </c>
    </row>
    <row r="286" spans="1:11" ht="31.5">
      <c r="A286" s="251"/>
      <c r="B286" s="246"/>
      <c r="C286" s="94" t="s">
        <v>76</v>
      </c>
      <c r="D286" s="95">
        <f>D292+D297+D302</f>
        <v>0</v>
      </c>
      <c r="E286" s="95">
        <f>E292+E297+E302</f>
        <v>0</v>
      </c>
      <c r="F286" s="95">
        <f>F292+F297+F302</f>
        <v>0</v>
      </c>
      <c r="G286" s="95">
        <f>G292+G297+G302</f>
        <v>0</v>
      </c>
      <c r="H286" s="95">
        <f>H292+H297+H302</f>
        <v>0</v>
      </c>
      <c r="I286" s="96">
        <v>0</v>
      </c>
      <c r="J286" s="96">
        <v>0</v>
      </c>
      <c r="K286" s="96">
        <v>0</v>
      </c>
    </row>
    <row r="287" spans="1:11" ht="47.25">
      <c r="A287" s="251"/>
      <c r="B287" s="246"/>
      <c r="C287" s="94" t="s">
        <v>78</v>
      </c>
      <c r="D287" s="95">
        <f aca="true" t="shared" si="20" ref="D287:H289">D293+D298+D303</f>
        <v>0</v>
      </c>
      <c r="E287" s="95">
        <f t="shared" si="20"/>
        <v>0</v>
      </c>
      <c r="F287" s="95">
        <f t="shared" si="20"/>
        <v>0</v>
      </c>
      <c r="G287" s="95">
        <f t="shared" si="20"/>
        <v>0</v>
      </c>
      <c r="H287" s="95">
        <f t="shared" si="20"/>
        <v>0</v>
      </c>
      <c r="I287" s="96">
        <v>0</v>
      </c>
      <c r="J287" s="96">
        <v>0</v>
      </c>
      <c r="K287" s="96">
        <v>0</v>
      </c>
    </row>
    <row r="288" spans="1:11" ht="47.25">
      <c r="A288" s="251"/>
      <c r="B288" s="246"/>
      <c r="C288" s="94" t="s">
        <v>80</v>
      </c>
      <c r="D288" s="95">
        <f t="shared" si="20"/>
        <v>0</v>
      </c>
      <c r="E288" s="95">
        <f t="shared" si="20"/>
        <v>0</v>
      </c>
      <c r="F288" s="95">
        <f t="shared" si="20"/>
        <v>0</v>
      </c>
      <c r="G288" s="95">
        <f t="shared" si="20"/>
        <v>0</v>
      </c>
      <c r="H288" s="95">
        <f t="shared" si="20"/>
        <v>0</v>
      </c>
      <c r="I288" s="96">
        <v>0</v>
      </c>
      <c r="J288" s="96">
        <v>0</v>
      </c>
      <c r="K288" s="96">
        <v>0</v>
      </c>
    </row>
    <row r="289" spans="1:11" ht="47.25">
      <c r="A289" s="251"/>
      <c r="B289" s="246"/>
      <c r="C289" s="94" t="s">
        <v>81</v>
      </c>
      <c r="D289" s="95">
        <f t="shared" si="20"/>
        <v>200</v>
      </c>
      <c r="E289" s="95">
        <f t="shared" si="20"/>
        <v>0</v>
      </c>
      <c r="F289" s="95">
        <f t="shared" si="20"/>
        <v>0</v>
      </c>
      <c r="G289" s="95">
        <f t="shared" si="20"/>
        <v>50</v>
      </c>
      <c r="H289" s="95">
        <f t="shared" si="20"/>
        <v>0</v>
      </c>
      <c r="I289" s="96">
        <f>H289/D289*100</f>
        <v>0</v>
      </c>
      <c r="J289" s="96">
        <v>0</v>
      </c>
      <c r="K289" s="96">
        <v>0</v>
      </c>
    </row>
    <row r="290" spans="1:11" ht="15.75">
      <c r="A290" s="251"/>
      <c r="B290" s="257" t="s">
        <v>82</v>
      </c>
      <c r="C290" s="258"/>
      <c r="D290" s="258"/>
      <c r="E290" s="258"/>
      <c r="F290" s="258"/>
      <c r="G290" s="258"/>
      <c r="H290" s="258"/>
      <c r="I290" s="258"/>
      <c r="J290" s="258"/>
      <c r="K290" s="259"/>
    </row>
    <row r="291" spans="1:11" ht="15.75">
      <c r="A291" s="251"/>
      <c r="B291" s="253" t="s">
        <v>216</v>
      </c>
      <c r="C291" s="94" t="s">
        <v>9</v>
      </c>
      <c r="D291" s="95">
        <f>D292+D293+D294+D295</f>
        <v>0</v>
      </c>
      <c r="E291" s="95">
        <f>E292+E293+E294+E295</f>
        <v>0</v>
      </c>
      <c r="F291" s="95">
        <f>F292+F293+F294+F295</f>
        <v>0</v>
      </c>
      <c r="G291" s="95">
        <f>G292+G293+G294+G295</f>
        <v>0</v>
      </c>
      <c r="H291" s="95">
        <f>H292+H293+H294+H295</f>
        <v>0</v>
      </c>
      <c r="I291" s="96">
        <v>0</v>
      </c>
      <c r="J291" s="96">
        <v>0</v>
      </c>
      <c r="K291" s="96">
        <v>0</v>
      </c>
    </row>
    <row r="292" spans="1:11" ht="31.5">
      <c r="A292" s="251"/>
      <c r="B292" s="253"/>
      <c r="C292" s="94" t="s">
        <v>76</v>
      </c>
      <c r="D292" s="95">
        <f>D312</f>
        <v>0</v>
      </c>
      <c r="E292" s="95">
        <f>E312</f>
        <v>0</v>
      </c>
      <c r="F292" s="95">
        <f>F312</f>
        <v>0</v>
      </c>
      <c r="G292" s="95">
        <f>G312</f>
        <v>0</v>
      </c>
      <c r="H292" s="95">
        <f>H312</f>
        <v>0</v>
      </c>
      <c r="I292" s="96">
        <v>0</v>
      </c>
      <c r="J292" s="96">
        <v>0</v>
      </c>
      <c r="K292" s="96">
        <v>0</v>
      </c>
    </row>
    <row r="293" spans="1:11" ht="47.25">
      <c r="A293" s="251"/>
      <c r="B293" s="253"/>
      <c r="C293" s="94" t="s">
        <v>78</v>
      </c>
      <c r="D293" s="95">
        <v>0</v>
      </c>
      <c r="E293" s="95">
        <v>0</v>
      </c>
      <c r="F293" s="95">
        <v>0</v>
      </c>
      <c r="G293" s="95">
        <v>0</v>
      </c>
      <c r="H293" s="95">
        <v>0</v>
      </c>
      <c r="I293" s="96">
        <v>0</v>
      </c>
      <c r="J293" s="96">
        <v>0</v>
      </c>
      <c r="K293" s="96">
        <v>0</v>
      </c>
    </row>
    <row r="294" spans="1:11" ht="47.25">
      <c r="A294" s="251"/>
      <c r="B294" s="253"/>
      <c r="C294" s="94" t="s">
        <v>80</v>
      </c>
      <c r="D294" s="95">
        <v>0</v>
      </c>
      <c r="E294" s="95">
        <v>0</v>
      </c>
      <c r="F294" s="95">
        <v>0</v>
      </c>
      <c r="G294" s="95">
        <v>0</v>
      </c>
      <c r="H294" s="95">
        <v>0</v>
      </c>
      <c r="I294" s="96">
        <v>0</v>
      </c>
      <c r="J294" s="96">
        <v>0</v>
      </c>
      <c r="K294" s="96">
        <v>0</v>
      </c>
    </row>
    <row r="295" spans="1:11" ht="47.25">
      <c r="A295" s="251"/>
      <c r="B295" s="253"/>
      <c r="C295" s="94" t="s">
        <v>81</v>
      </c>
      <c r="D295" s="95">
        <v>0</v>
      </c>
      <c r="E295" s="95">
        <v>0</v>
      </c>
      <c r="F295" s="95">
        <v>0</v>
      </c>
      <c r="G295" s="95">
        <v>0</v>
      </c>
      <c r="H295" s="95">
        <v>0</v>
      </c>
      <c r="I295" s="96">
        <v>0</v>
      </c>
      <c r="J295" s="96">
        <v>0</v>
      </c>
      <c r="K295" s="96">
        <v>0</v>
      </c>
    </row>
    <row r="296" spans="1:11" ht="15.75">
      <c r="A296" s="251"/>
      <c r="B296" s="250" t="s">
        <v>276</v>
      </c>
      <c r="C296" s="94" t="s">
        <v>9</v>
      </c>
      <c r="D296" s="95">
        <f>D297+D298+D299+D300</f>
        <v>200</v>
      </c>
      <c r="E296" s="95">
        <f>E297+E298+E299+E300</f>
        <v>0</v>
      </c>
      <c r="F296" s="95">
        <f>F297+F298+F299+F300</f>
        <v>0</v>
      </c>
      <c r="G296" s="95">
        <f>G297+G298+G299+G300</f>
        <v>50</v>
      </c>
      <c r="H296" s="95">
        <f>H297+H298+H299+H300</f>
        <v>0</v>
      </c>
      <c r="I296" s="96">
        <f>H296/D296*100</f>
        <v>0</v>
      </c>
      <c r="J296" s="96">
        <v>0</v>
      </c>
      <c r="K296" s="96">
        <v>0</v>
      </c>
    </row>
    <row r="297" spans="1:11" ht="31.5">
      <c r="A297" s="251"/>
      <c r="B297" s="251"/>
      <c r="C297" s="94" t="s">
        <v>76</v>
      </c>
      <c r="D297" s="95">
        <f>D322</f>
        <v>0</v>
      </c>
      <c r="E297" s="95">
        <f>E322</f>
        <v>0</v>
      </c>
      <c r="F297" s="95">
        <f>F322</f>
        <v>0</v>
      </c>
      <c r="G297" s="95">
        <f>G322</f>
        <v>0</v>
      </c>
      <c r="H297" s="95">
        <f>H322</f>
        <v>0</v>
      </c>
      <c r="I297" s="96">
        <v>0</v>
      </c>
      <c r="J297" s="96">
        <v>0</v>
      </c>
      <c r="K297" s="96">
        <v>0</v>
      </c>
    </row>
    <row r="298" spans="1:11" ht="47.25">
      <c r="A298" s="251"/>
      <c r="B298" s="251"/>
      <c r="C298" s="94" t="s">
        <v>78</v>
      </c>
      <c r="D298" s="95">
        <f aca="true" t="shared" si="21" ref="D298:H300">D323</f>
        <v>0</v>
      </c>
      <c r="E298" s="95">
        <f t="shared" si="21"/>
        <v>0</v>
      </c>
      <c r="F298" s="95">
        <f t="shared" si="21"/>
        <v>0</v>
      </c>
      <c r="G298" s="95">
        <f t="shared" si="21"/>
        <v>0</v>
      </c>
      <c r="H298" s="95">
        <f t="shared" si="21"/>
        <v>0</v>
      </c>
      <c r="I298" s="96">
        <v>0</v>
      </c>
      <c r="J298" s="96">
        <v>0</v>
      </c>
      <c r="K298" s="96">
        <v>0</v>
      </c>
    </row>
    <row r="299" spans="1:11" ht="47.25">
      <c r="A299" s="251"/>
      <c r="B299" s="251"/>
      <c r="C299" s="94" t="s">
        <v>80</v>
      </c>
      <c r="D299" s="95">
        <f t="shared" si="21"/>
        <v>0</v>
      </c>
      <c r="E299" s="95">
        <f t="shared" si="21"/>
        <v>0</v>
      </c>
      <c r="F299" s="95">
        <f t="shared" si="21"/>
        <v>0</v>
      </c>
      <c r="G299" s="95">
        <f t="shared" si="21"/>
        <v>0</v>
      </c>
      <c r="H299" s="95">
        <f t="shared" si="21"/>
        <v>0</v>
      </c>
      <c r="I299" s="96">
        <v>0</v>
      </c>
      <c r="J299" s="96">
        <v>0</v>
      </c>
      <c r="K299" s="96">
        <v>0</v>
      </c>
    </row>
    <row r="300" spans="1:11" ht="47.25">
      <c r="A300" s="251"/>
      <c r="B300" s="252"/>
      <c r="C300" s="94" t="s">
        <v>81</v>
      </c>
      <c r="D300" s="95">
        <f t="shared" si="21"/>
        <v>200</v>
      </c>
      <c r="E300" s="95">
        <f t="shared" si="21"/>
        <v>0</v>
      </c>
      <c r="F300" s="95">
        <f t="shared" si="21"/>
        <v>0</v>
      </c>
      <c r="G300" s="95">
        <f t="shared" si="21"/>
        <v>50</v>
      </c>
      <c r="H300" s="95">
        <f t="shared" si="21"/>
        <v>0</v>
      </c>
      <c r="I300" s="96">
        <v>0</v>
      </c>
      <c r="J300" s="96">
        <v>0</v>
      </c>
      <c r="K300" s="96">
        <v>0</v>
      </c>
    </row>
    <row r="301" spans="1:11" ht="15.75">
      <c r="A301" s="251"/>
      <c r="B301" s="250" t="s">
        <v>215</v>
      </c>
      <c r="C301" s="94" t="s">
        <v>9</v>
      </c>
      <c r="D301" s="95">
        <f>D302+D303+D304+D305</f>
        <v>0</v>
      </c>
      <c r="E301" s="95">
        <f>E302+E303+E304+E305</f>
        <v>0</v>
      </c>
      <c r="F301" s="95">
        <f>F302+F303+F304+F305</f>
        <v>0</v>
      </c>
      <c r="G301" s="95">
        <f>G302+G303+G304+G305</f>
        <v>0</v>
      </c>
      <c r="H301" s="95">
        <f>H302+H303+H304+H305</f>
        <v>0</v>
      </c>
      <c r="I301" s="96">
        <v>0</v>
      </c>
      <c r="J301" s="96">
        <v>0</v>
      </c>
      <c r="K301" s="96">
        <v>0</v>
      </c>
    </row>
    <row r="302" spans="1:11" ht="31.5">
      <c r="A302" s="251"/>
      <c r="B302" s="251"/>
      <c r="C302" s="94" t="s">
        <v>76</v>
      </c>
      <c r="D302" s="95">
        <f>D307</f>
        <v>0</v>
      </c>
      <c r="E302" s="95">
        <f>E307</f>
        <v>0</v>
      </c>
      <c r="F302" s="95">
        <f>F307</f>
        <v>0</v>
      </c>
      <c r="G302" s="95">
        <f>G307</f>
        <v>0</v>
      </c>
      <c r="H302" s="95">
        <f>H307</f>
        <v>0</v>
      </c>
      <c r="I302" s="96">
        <v>0</v>
      </c>
      <c r="J302" s="96">
        <v>0</v>
      </c>
      <c r="K302" s="96">
        <v>0</v>
      </c>
    </row>
    <row r="303" spans="1:11" ht="47.25">
      <c r="A303" s="251"/>
      <c r="B303" s="251"/>
      <c r="C303" s="94" t="s">
        <v>78</v>
      </c>
      <c r="D303" s="95">
        <f aca="true" t="shared" si="22" ref="D303:H305">D308</f>
        <v>0</v>
      </c>
      <c r="E303" s="95">
        <f t="shared" si="22"/>
        <v>0</v>
      </c>
      <c r="F303" s="95">
        <f t="shared" si="22"/>
        <v>0</v>
      </c>
      <c r="G303" s="95">
        <f t="shared" si="22"/>
        <v>0</v>
      </c>
      <c r="H303" s="95">
        <f t="shared" si="22"/>
        <v>0</v>
      </c>
      <c r="I303" s="96">
        <v>0</v>
      </c>
      <c r="J303" s="96">
        <v>0</v>
      </c>
      <c r="K303" s="96">
        <v>0</v>
      </c>
    </row>
    <row r="304" spans="1:11" ht="47.25">
      <c r="A304" s="251"/>
      <c r="B304" s="251"/>
      <c r="C304" s="94" t="s">
        <v>80</v>
      </c>
      <c r="D304" s="95">
        <f t="shared" si="22"/>
        <v>0</v>
      </c>
      <c r="E304" s="95">
        <f t="shared" si="22"/>
        <v>0</v>
      </c>
      <c r="F304" s="95">
        <f t="shared" si="22"/>
        <v>0</v>
      </c>
      <c r="G304" s="95">
        <f t="shared" si="22"/>
        <v>0</v>
      </c>
      <c r="H304" s="95">
        <f t="shared" si="22"/>
        <v>0</v>
      </c>
      <c r="I304" s="96">
        <v>0</v>
      </c>
      <c r="J304" s="96">
        <v>0</v>
      </c>
      <c r="K304" s="96">
        <v>0</v>
      </c>
    </row>
    <row r="305" spans="1:11" ht="47.25">
      <c r="A305" s="252"/>
      <c r="B305" s="252"/>
      <c r="C305" s="94" t="s">
        <v>81</v>
      </c>
      <c r="D305" s="95">
        <f t="shared" si="22"/>
        <v>0</v>
      </c>
      <c r="E305" s="95">
        <f t="shared" si="22"/>
        <v>0</v>
      </c>
      <c r="F305" s="95">
        <f t="shared" si="22"/>
        <v>0</v>
      </c>
      <c r="G305" s="95">
        <f t="shared" si="22"/>
        <v>0</v>
      </c>
      <c r="H305" s="95">
        <f t="shared" si="22"/>
        <v>0</v>
      </c>
      <c r="I305" s="96">
        <v>0</v>
      </c>
      <c r="J305" s="96">
        <v>0</v>
      </c>
      <c r="K305" s="96">
        <v>0</v>
      </c>
    </row>
    <row r="306" spans="1:11" ht="15.75">
      <c r="A306" s="250" t="s">
        <v>277</v>
      </c>
      <c r="B306" s="250" t="s">
        <v>278</v>
      </c>
      <c r="C306" s="94" t="s">
        <v>9</v>
      </c>
      <c r="D306" s="95">
        <f>D307+D308+D309+D310</f>
        <v>0</v>
      </c>
      <c r="E306" s="95">
        <f>E307+E308+E309+E310</f>
        <v>0</v>
      </c>
      <c r="F306" s="95">
        <f>F307+F308+F309+F310</f>
        <v>0</v>
      </c>
      <c r="G306" s="95">
        <f>G307+G308+G309+G310</f>
        <v>0</v>
      </c>
      <c r="H306" s="95">
        <f>H307+H308+H309+H310</f>
        <v>0</v>
      </c>
      <c r="I306" s="96">
        <v>0</v>
      </c>
      <c r="J306" s="96">
        <v>0</v>
      </c>
      <c r="K306" s="96">
        <v>0</v>
      </c>
    </row>
    <row r="307" spans="1:11" ht="31.5">
      <c r="A307" s="251"/>
      <c r="B307" s="251"/>
      <c r="C307" s="94" t="s">
        <v>76</v>
      </c>
      <c r="D307" s="95">
        <v>0</v>
      </c>
      <c r="E307" s="95">
        <v>0</v>
      </c>
      <c r="F307" s="95">
        <v>0</v>
      </c>
      <c r="G307" s="95">
        <v>0</v>
      </c>
      <c r="H307" s="95">
        <v>0</v>
      </c>
      <c r="I307" s="96">
        <v>0</v>
      </c>
      <c r="J307" s="96">
        <v>0</v>
      </c>
      <c r="K307" s="96">
        <v>0</v>
      </c>
    </row>
    <row r="308" spans="1:11" ht="47.25">
      <c r="A308" s="251"/>
      <c r="B308" s="251"/>
      <c r="C308" s="94" t="s">
        <v>78</v>
      </c>
      <c r="D308" s="95">
        <v>0</v>
      </c>
      <c r="E308" s="95">
        <v>0</v>
      </c>
      <c r="F308" s="95">
        <v>0</v>
      </c>
      <c r="G308" s="95">
        <v>0</v>
      </c>
      <c r="H308" s="95">
        <v>0</v>
      </c>
      <c r="I308" s="96">
        <v>0</v>
      </c>
      <c r="J308" s="96">
        <v>0</v>
      </c>
      <c r="K308" s="96">
        <v>0</v>
      </c>
    </row>
    <row r="309" spans="1:11" ht="47.25">
      <c r="A309" s="251"/>
      <c r="B309" s="251"/>
      <c r="C309" s="94" t="s">
        <v>80</v>
      </c>
      <c r="D309" s="95">
        <v>0</v>
      </c>
      <c r="E309" s="95">
        <v>0</v>
      </c>
      <c r="F309" s="95">
        <v>0</v>
      </c>
      <c r="G309" s="95">
        <v>0</v>
      </c>
      <c r="H309" s="95">
        <v>0</v>
      </c>
      <c r="I309" s="96">
        <v>0</v>
      </c>
      <c r="J309" s="96">
        <v>0</v>
      </c>
      <c r="K309" s="96">
        <v>0</v>
      </c>
    </row>
    <row r="310" spans="1:11" ht="47.25">
      <c r="A310" s="252"/>
      <c r="B310" s="252"/>
      <c r="C310" s="94" t="s">
        <v>81</v>
      </c>
      <c r="D310" s="95">
        <v>0</v>
      </c>
      <c r="E310" s="95">
        <v>0</v>
      </c>
      <c r="F310" s="95">
        <v>0</v>
      </c>
      <c r="G310" s="95">
        <v>0</v>
      </c>
      <c r="H310" s="95">
        <v>0</v>
      </c>
      <c r="I310" s="96">
        <v>0</v>
      </c>
      <c r="J310" s="96">
        <v>0</v>
      </c>
      <c r="K310" s="96">
        <v>0</v>
      </c>
    </row>
    <row r="311" spans="1:11" ht="15.75">
      <c r="A311" s="250" t="s">
        <v>279</v>
      </c>
      <c r="B311" s="250" t="s">
        <v>216</v>
      </c>
      <c r="C311" s="94" t="s">
        <v>9</v>
      </c>
      <c r="D311" s="95">
        <f>D312+D313+D314+D315</f>
        <v>0</v>
      </c>
      <c r="E311" s="95">
        <f>E312+E313+E314+E315</f>
        <v>0</v>
      </c>
      <c r="F311" s="95">
        <f>F312+F313+F314+F315</f>
        <v>0</v>
      </c>
      <c r="G311" s="95">
        <f>G312+G313+G314+G315</f>
        <v>0</v>
      </c>
      <c r="H311" s="95">
        <f>H312+H313+H314+H315</f>
        <v>0</v>
      </c>
      <c r="I311" s="96">
        <v>0</v>
      </c>
      <c r="J311" s="96">
        <v>0</v>
      </c>
      <c r="K311" s="96">
        <v>0</v>
      </c>
    </row>
    <row r="312" spans="1:11" ht="31.5">
      <c r="A312" s="251"/>
      <c r="B312" s="251"/>
      <c r="C312" s="94" t="s">
        <v>76</v>
      </c>
      <c r="D312" s="95">
        <v>0</v>
      </c>
      <c r="E312" s="95">
        <v>0</v>
      </c>
      <c r="F312" s="95">
        <f>79-79</f>
        <v>0</v>
      </c>
      <c r="G312" s="95">
        <f>79-79</f>
        <v>0</v>
      </c>
      <c r="H312" s="95">
        <f>79-79</f>
        <v>0</v>
      </c>
      <c r="I312" s="96">
        <v>0</v>
      </c>
      <c r="J312" s="96">
        <v>0</v>
      </c>
      <c r="K312" s="96">
        <v>0</v>
      </c>
    </row>
    <row r="313" spans="1:11" ht="47.25">
      <c r="A313" s="251"/>
      <c r="B313" s="251"/>
      <c r="C313" s="94" t="s">
        <v>78</v>
      </c>
      <c r="D313" s="95">
        <v>0</v>
      </c>
      <c r="E313" s="95">
        <v>0</v>
      </c>
      <c r="F313" s="95">
        <v>0</v>
      </c>
      <c r="G313" s="95">
        <v>0</v>
      </c>
      <c r="H313" s="95">
        <v>0</v>
      </c>
      <c r="I313" s="96">
        <v>0</v>
      </c>
      <c r="J313" s="96">
        <v>0</v>
      </c>
      <c r="K313" s="96">
        <v>0</v>
      </c>
    </row>
    <row r="314" spans="1:11" ht="47.25">
      <c r="A314" s="251"/>
      <c r="B314" s="251"/>
      <c r="C314" s="94" t="s">
        <v>80</v>
      </c>
      <c r="D314" s="95">
        <v>0</v>
      </c>
      <c r="E314" s="95">
        <v>0</v>
      </c>
      <c r="F314" s="95">
        <v>0</v>
      </c>
      <c r="G314" s="95">
        <v>0</v>
      </c>
      <c r="H314" s="95">
        <v>0</v>
      </c>
      <c r="I314" s="96">
        <v>0</v>
      </c>
      <c r="J314" s="96">
        <v>0</v>
      </c>
      <c r="K314" s="96">
        <v>0</v>
      </c>
    </row>
    <row r="315" spans="1:11" ht="47.25">
      <c r="A315" s="252"/>
      <c r="B315" s="252"/>
      <c r="C315" s="94" t="s">
        <v>81</v>
      </c>
      <c r="D315" s="95">
        <v>0</v>
      </c>
      <c r="E315" s="95">
        <v>0</v>
      </c>
      <c r="F315" s="95">
        <v>0</v>
      </c>
      <c r="G315" s="95">
        <v>0</v>
      </c>
      <c r="H315" s="95">
        <v>0</v>
      </c>
      <c r="I315" s="96">
        <v>0</v>
      </c>
      <c r="J315" s="96">
        <v>0</v>
      </c>
      <c r="K315" s="96">
        <v>0</v>
      </c>
    </row>
    <row r="316" spans="1:11" ht="15.75">
      <c r="A316" s="250" t="s">
        <v>280</v>
      </c>
      <c r="B316" s="250" t="s">
        <v>263</v>
      </c>
      <c r="C316" s="94" t="s">
        <v>9</v>
      </c>
      <c r="D316" s="95">
        <f>D317+D318+D319+D320</f>
        <v>0</v>
      </c>
      <c r="E316" s="95">
        <f>E317+E318+E319+E320</f>
        <v>0</v>
      </c>
      <c r="F316" s="95">
        <f>F317+F318+F319+F320</f>
        <v>0</v>
      </c>
      <c r="G316" s="95">
        <f>G317+G318+G319+G320</f>
        <v>0</v>
      </c>
      <c r="H316" s="95">
        <f>H317+H318+H319+H320</f>
        <v>0</v>
      </c>
      <c r="I316" s="96">
        <v>0</v>
      </c>
      <c r="J316" s="96">
        <v>0</v>
      </c>
      <c r="K316" s="96">
        <v>0</v>
      </c>
    </row>
    <row r="317" spans="1:11" ht="31.5">
      <c r="A317" s="251"/>
      <c r="B317" s="251"/>
      <c r="C317" s="94" t="s">
        <v>76</v>
      </c>
      <c r="D317" s="95">
        <v>0</v>
      </c>
      <c r="E317" s="95">
        <v>0</v>
      </c>
      <c r="F317" s="95">
        <v>0</v>
      </c>
      <c r="G317" s="95">
        <v>0</v>
      </c>
      <c r="H317" s="95">
        <v>0</v>
      </c>
      <c r="I317" s="96">
        <v>0</v>
      </c>
      <c r="J317" s="96">
        <v>0</v>
      </c>
      <c r="K317" s="96">
        <v>0</v>
      </c>
    </row>
    <row r="318" spans="1:11" ht="47.25">
      <c r="A318" s="251"/>
      <c r="B318" s="251"/>
      <c r="C318" s="94" t="s">
        <v>78</v>
      </c>
      <c r="D318" s="95">
        <v>0</v>
      </c>
      <c r="E318" s="95">
        <v>0</v>
      </c>
      <c r="F318" s="95">
        <v>0</v>
      </c>
      <c r="G318" s="95">
        <v>0</v>
      </c>
      <c r="H318" s="95">
        <v>0</v>
      </c>
      <c r="I318" s="96">
        <v>0</v>
      </c>
      <c r="J318" s="96">
        <v>0</v>
      </c>
      <c r="K318" s="96">
        <v>0</v>
      </c>
    </row>
    <row r="319" spans="1:11" ht="47.25">
      <c r="A319" s="251"/>
      <c r="B319" s="251"/>
      <c r="C319" s="94" t="s">
        <v>80</v>
      </c>
      <c r="D319" s="95">
        <v>0</v>
      </c>
      <c r="E319" s="95">
        <v>0</v>
      </c>
      <c r="F319" s="95">
        <v>0</v>
      </c>
      <c r="G319" s="95">
        <v>0</v>
      </c>
      <c r="H319" s="95">
        <v>0</v>
      </c>
      <c r="I319" s="96">
        <v>0</v>
      </c>
      <c r="J319" s="96">
        <v>0</v>
      </c>
      <c r="K319" s="96">
        <v>0</v>
      </c>
    </row>
    <row r="320" spans="1:11" ht="47.25">
      <c r="A320" s="252"/>
      <c r="B320" s="252"/>
      <c r="C320" s="94" t="s">
        <v>81</v>
      </c>
      <c r="D320" s="95">
        <v>0</v>
      </c>
      <c r="E320" s="95">
        <v>0</v>
      </c>
      <c r="F320" s="95">
        <v>0</v>
      </c>
      <c r="G320" s="95">
        <v>0</v>
      </c>
      <c r="H320" s="95">
        <v>0</v>
      </c>
      <c r="I320" s="96">
        <v>0</v>
      </c>
      <c r="J320" s="96">
        <v>0</v>
      </c>
      <c r="K320" s="96">
        <v>0</v>
      </c>
    </row>
    <row r="321" spans="1:11" ht="15.75">
      <c r="A321" s="250" t="s">
        <v>281</v>
      </c>
      <c r="B321" s="250" t="s">
        <v>282</v>
      </c>
      <c r="C321" s="94" t="s">
        <v>9</v>
      </c>
      <c r="D321" s="95">
        <f>D322+D323+D324+D325</f>
        <v>200</v>
      </c>
      <c r="E321" s="95">
        <f>E322+E323+E324+E325</f>
        <v>0</v>
      </c>
      <c r="F321" s="95">
        <f>F322+F323+F324+F325</f>
        <v>0</v>
      </c>
      <c r="G321" s="95">
        <f>G322+G323+G324+G325</f>
        <v>50</v>
      </c>
      <c r="H321" s="95">
        <f>H322+H323+H324+H325</f>
        <v>0</v>
      </c>
      <c r="I321" s="96">
        <f>H321/D321*100</f>
        <v>0</v>
      </c>
      <c r="J321" s="96">
        <v>0</v>
      </c>
      <c r="K321" s="96">
        <v>0</v>
      </c>
    </row>
    <row r="322" spans="1:11" ht="31.5">
      <c r="A322" s="251"/>
      <c r="B322" s="251"/>
      <c r="C322" s="94" t="s">
        <v>76</v>
      </c>
      <c r="D322" s="95">
        <v>0</v>
      </c>
      <c r="E322" s="95">
        <v>0</v>
      </c>
      <c r="F322" s="95">
        <v>0</v>
      </c>
      <c r="G322" s="95">
        <v>0</v>
      </c>
      <c r="H322" s="95">
        <v>0</v>
      </c>
      <c r="I322" s="96">
        <v>0</v>
      </c>
      <c r="J322" s="96">
        <v>0</v>
      </c>
      <c r="K322" s="96">
        <v>0</v>
      </c>
    </row>
    <row r="323" spans="1:11" ht="47.25">
      <c r="A323" s="251"/>
      <c r="B323" s="251"/>
      <c r="C323" s="94" t="s">
        <v>78</v>
      </c>
      <c r="D323" s="95">
        <v>0</v>
      </c>
      <c r="E323" s="95">
        <v>0</v>
      </c>
      <c r="F323" s="95">
        <v>0</v>
      </c>
      <c r="G323" s="95">
        <v>0</v>
      </c>
      <c r="H323" s="95">
        <v>0</v>
      </c>
      <c r="I323" s="96">
        <v>0</v>
      </c>
      <c r="J323" s="96">
        <v>0</v>
      </c>
      <c r="K323" s="96">
        <v>0</v>
      </c>
    </row>
    <row r="324" spans="1:11" ht="47.25">
      <c r="A324" s="251"/>
      <c r="B324" s="251"/>
      <c r="C324" s="94" t="s">
        <v>80</v>
      </c>
      <c r="D324" s="95">
        <v>0</v>
      </c>
      <c r="E324" s="95">
        <v>0</v>
      </c>
      <c r="F324" s="95">
        <v>0</v>
      </c>
      <c r="G324" s="95">
        <v>0</v>
      </c>
      <c r="H324" s="95">
        <v>0</v>
      </c>
      <c r="I324" s="96">
        <v>0</v>
      </c>
      <c r="J324" s="96">
        <v>0</v>
      </c>
      <c r="K324" s="96">
        <v>0</v>
      </c>
    </row>
    <row r="325" spans="1:11" ht="47.25">
      <c r="A325" s="252"/>
      <c r="B325" s="252"/>
      <c r="C325" s="94" t="s">
        <v>81</v>
      </c>
      <c r="D325" s="95">
        <v>200</v>
      </c>
      <c r="E325" s="95">
        <v>0</v>
      </c>
      <c r="F325" s="95">
        <v>0</v>
      </c>
      <c r="G325" s="95">
        <v>50</v>
      </c>
      <c r="H325" s="95">
        <v>0</v>
      </c>
      <c r="I325" s="96">
        <v>0</v>
      </c>
      <c r="J325" s="96">
        <v>0</v>
      </c>
      <c r="K325" s="96">
        <v>0</v>
      </c>
    </row>
    <row r="326" spans="1:11" ht="15.75">
      <c r="A326" s="250" t="s">
        <v>283</v>
      </c>
      <c r="B326" s="246" t="s">
        <v>284</v>
      </c>
      <c r="C326" s="94" t="s">
        <v>9</v>
      </c>
      <c r="D326" s="95">
        <f>D327+D328+D329+D330</f>
        <v>0</v>
      </c>
      <c r="E326" s="95">
        <f>E327+E328+E329+E330</f>
        <v>0</v>
      </c>
      <c r="F326" s="95">
        <f>F327+F328+F329+F330</f>
        <v>0</v>
      </c>
      <c r="G326" s="95">
        <f>G327+G328+G329+G330</f>
        <v>0</v>
      </c>
      <c r="H326" s="95">
        <f>H327+H328+H329+H330</f>
        <v>0</v>
      </c>
      <c r="I326" s="96">
        <v>0</v>
      </c>
      <c r="J326" s="96">
        <v>0</v>
      </c>
      <c r="K326" s="96">
        <v>0</v>
      </c>
    </row>
    <row r="327" spans="1:11" ht="31.5">
      <c r="A327" s="251"/>
      <c r="B327" s="246"/>
      <c r="C327" s="94" t="s">
        <v>76</v>
      </c>
      <c r="D327" s="95">
        <f>D333+D338+D343</f>
        <v>0</v>
      </c>
      <c r="E327" s="95">
        <f>E333+E338+E343</f>
        <v>0</v>
      </c>
      <c r="F327" s="95">
        <f>F333+F338+F343</f>
        <v>0</v>
      </c>
      <c r="G327" s="95">
        <f>G333+G338+G343</f>
        <v>0</v>
      </c>
      <c r="H327" s="95">
        <f>H333+H338+H343</f>
        <v>0</v>
      </c>
      <c r="I327" s="96">
        <v>0</v>
      </c>
      <c r="J327" s="96">
        <v>0</v>
      </c>
      <c r="K327" s="96">
        <v>0</v>
      </c>
    </row>
    <row r="328" spans="1:11" ht="47.25">
      <c r="A328" s="251"/>
      <c r="B328" s="246"/>
      <c r="C328" s="94" t="s">
        <v>78</v>
      </c>
      <c r="D328" s="95">
        <f aca="true" t="shared" si="23" ref="D328:H330">D334+D339+D344</f>
        <v>0</v>
      </c>
      <c r="E328" s="95">
        <f t="shared" si="23"/>
        <v>0</v>
      </c>
      <c r="F328" s="95">
        <f t="shared" si="23"/>
        <v>0</v>
      </c>
      <c r="G328" s="95">
        <f t="shared" si="23"/>
        <v>0</v>
      </c>
      <c r="H328" s="95">
        <f t="shared" si="23"/>
        <v>0</v>
      </c>
      <c r="I328" s="96">
        <v>0</v>
      </c>
      <c r="J328" s="96">
        <v>0</v>
      </c>
      <c r="K328" s="96">
        <v>0</v>
      </c>
    </row>
    <row r="329" spans="1:11" ht="47.25">
      <c r="A329" s="251"/>
      <c r="B329" s="246"/>
      <c r="C329" s="94" t="s">
        <v>80</v>
      </c>
      <c r="D329" s="95">
        <f t="shared" si="23"/>
        <v>0</v>
      </c>
      <c r="E329" s="95">
        <f t="shared" si="23"/>
        <v>0</v>
      </c>
      <c r="F329" s="95">
        <f t="shared" si="23"/>
        <v>0</v>
      </c>
      <c r="G329" s="95">
        <f t="shared" si="23"/>
        <v>0</v>
      </c>
      <c r="H329" s="95">
        <f t="shared" si="23"/>
        <v>0</v>
      </c>
      <c r="I329" s="96">
        <v>0</v>
      </c>
      <c r="J329" s="96">
        <v>0</v>
      </c>
      <c r="K329" s="96">
        <v>0</v>
      </c>
    </row>
    <row r="330" spans="1:11" ht="47.25">
      <c r="A330" s="251"/>
      <c r="B330" s="246"/>
      <c r="C330" s="94" t="s">
        <v>81</v>
      </c>
      <c r="D330" s="95">
        <f t="shared" si="23"/>
        <v>0</v>
      </c>
      <c r="E330" s="95">
        <f t="shared" si="23"/>
        <v>0</v>
      </c>
      <c r="F330" s="95">
        <f t="shared" si="23"/>
        <v>0</v>
      </c>
      <c r="G330" s="95">
        <f t="shared" si="23"/>
        <v>0</v>
      </c>
      <c r="H330" s="95">
        <f t="shared" si="23"/>
        <v>0</v>
      </c>
      <c r="I330" s="96">
        <v>0</v>
      </c>
      <c r="J330" s="96">
        <v>0</v>
      </c>
      <c r="K330" s="96">
        <v>0</v>
      </c>
    </row>
    <row r="331" spans="1:11" ht="15.75">
      <c r="A331" s="251"/>
      <c r="B331" s="246" t="s">
        <v>82</v>
      </c>
      <c r="C331" s="246"/>
      <c r="D331" s="246"/>
      <c r="E331" s="246"/>
      <c r="F331" s="246"/>
      <c r="G331" s="90"/>
      <c r="H331" s="90"/>
      <c r="I331" s="92"/>
      <c r="J331" s="92"/>
      <c r="K331" s="92"/>
    </row>
    <row r="332" spans="1:11" ht="15.75">
      <c r="A332" s="251"/>
      <c r="B332" s="253" t="s">
        <v>216</v>
      </c>
      <c r="C332" s="94" t="s">
        <v>9</v>
      </c>
      <c r="D332" s="95">
        <f>D333+D334+D335+D336</f>
        <v>0</v>
      </c>
      <c r="E332" s="95">
        <f>E333+E334+E335+E336</f>
        <v>0</v>
      </c>
      <c r="F332" s="95">
        <f>F333+F334+F335+F336</f>
        <v>0</v>
      </c>
      <c r="G332" s="95">
        <f>G333+G334+G335+G336</f>
        <v>0</v>
      </c>
      <c r="H332" s="95">
        <f>H333+H334+H335+H336</f>
        <v>0</v>
      </c>
      <c r="I332" s="96">
        <v>0</v>
      </c>
      <c r="J332" s="96">
        <v>0</v>
      </c>
      <c r="K332" s="96">
        <v>0</v>
      </c>
    </row>
    <row r="333" spans="1:11" ht="31.5">
      <c r="A333" s="251"/>
      <c r="B333" s="253"/>
      <c r="C333" s="94" t="s">
        <v>76</v>
      </c>
      <c r="D333" s="95">
        <f>D353</f>
        <v>0</v>
      </c>
      <c r="E333" s="95">
        <f>E353</f>
        <v>0</v>
      </c>
      <c r="F333" s="95">
        <f>F353</f>
        <v>0</v>
      </c>
      <c r="G333" s="95">
        <f>G353</f>
        <v>0</v>
      </c>
      <c r="H333" s="95">
        <f>H353</f>
        <v>0</v>
      </c>
      <c r="I333" s="96">
        <v>0</v>
      </c>
      <c r="J333" s="96">
        <v>0</v>
      </c>
      <c r="K333" s="96">
        <v>0</v>
      </c>
    </row>
    <row r="334" spans="1:11" ht="47.25">
      <c r="A334" s="251"/>
      <c r="B334" s="253"/>
      <c r="C334" s="94" t="s">
        <v>78</v>
      </c>
      <c r="D334" s="95">
        <f aca="true" t="shared" si="24" ref="D334:H336">D354</f>
        <v>0</v>
      </c>
      <c r="E334" s="95">
        <f t="shared" si="24"/>
        <v>0</v>
      </c>
      <c r="F334" s="95">
        <f t="shared" si="24"/>
        <v>0</v>
      </c>
      <c r="G334" s="95">
        <f t="shared" si="24"/>
        <v>0</v>
      </c>
      <c r="H334" s="95">
        <f t="shared" si="24"/>
        <v>0</v>
      </c>
      <c r="I334" s="96">
        <v>0</v>
      </c>
      <c r="J334" s="96">
        <v>0</v>
      </c>
      <c r="K334" s="96">
        <v>0</v>
      </c>
    </row>
    <row r="335" spans="1:11" ht="47.25">
      <c r="A335" s="251"/>
      <c r="B335" s="253"/>
      <c r="C335" s="94" t="s">
        <v>80</v>
      </c>
      <c r="D335" s="95">
        <f t="shared" si="24"/>
        <v>0</v>
      </c>
      <c r="E335" s="95">
        <f t="shared" si="24"/>
        <v>0</v>
      </c>
      <c r="F335" s="95">
        <f t="shared" si="24"/>
        <v>0</v>
      </c>
      <c r="G335" s="95">
        <f t="shared" si="24"/>
        <v>0</v>
      </c>
      <c r="H335" s="95">
        <f t="shared" si="24"/>
        <v>0</v>
      </c>
      <c r="I335" s="96">
        <v>0</v>
      </c>
      <c r="J335" s="96">
        <v>0</v>
      </c>
      <c r="K335" s="96">
        <v>0</v>
      </c>
    </row>
    <row r="336" spans="1:11" ht="47.25">
      <c r="A336" s="251"/>
      <c r="B336" s="253"/>
      <c r="C336" s="94" t="s">
        <v>81</v>
      </c>
      <c r="D336" s="95">
        <f t="shared" si="24"/>
        <v>0</v>
      </c>
      <c r="E336" s="95">
        <f t="shared" si="24"/>
        <v>0</v>
      </c>
      <c r="F336" s="95">
        <f t="shared" si="24"/>
        <v>0</v>
      </c>
      <c r="G336" s="95">
        <f t="shared" si="24"/>
        <v>0</v>
      </c>
      <c r="H336" s="95">
        <f t="shared" si="24"/>
        <v>0</v>
      </c>
      <c r="I336" s="96">
        <v>0</v>
      </c>
      <c r="J336" s="96">
        <v>0</v>
      </c>
      <c r="K336" s="96">
        <v>0</v>
      </c>
    </row>
    <row r="337" spans="1:11" ht="15.75">
      <c r="A337" s="251"/>
      <c r="B337" s="254" t="s">
        <v>215</v>
      </c>
      <c r="C337" s="94" t="s">
        <v>9</v>
      </c>
      <c r="D337" s="95">
        <f>D338+D339+D340+D341</f>
        <v>0</v>
      </c>
      <c r="E337" s="95">
        <f>E338+E339+E340+E341</f>
        <v>0</v>
      </c>
      <c r="F337" s="95">
        <f>F338+F339+F340+F341</f>
        <v>0</v>
      </c>
      <c r="G337" s="95">
        <f>G338+G339+G340+G341</f>
        <v>0</v>
      </c>
      <c r="H337" s="95">
        <f>H338+H339+H340+H341</f>
        <v>0</v>
      </c>
      <c r="I337" s="96">
        <v>0</v>
      </c>
      <c r="J337" s="96">
        <v>0</v>
      </c>
      <c r="K337" s="96">
        <v>0</v>
      </c>
    </row>
    <row r="338" spans="1:11" ht="31.5">
      <c r="A338" s="251"/>
      <c r="B338" s="255"/>
      <c r="C338" s="94" t="s">
        <v>76</v>
      </c>
      <c r="D338" s="95">
        <f>D358</f>
        <v>0</v>
      </c>
      <c r="E338" s="95">
        <f>E358</f>
        <v>0</v>
      </c>
      <c r="F338" s="95">
        <f>F358</f>
        <v>0</v>
      </c>
      <c r="G338" s="95">
        <f>G358</f>
        <v>0</v>
      </c>
      <c r="H338" s="95">
        <f>H358</f>
        <v>0</v>
      </c>
      <c r="I338" s="96">
        <v>0</v>
      </c>
      <c r="J338" s="96">
        <v>0</v>
      </c>
      <c r="K338" s="96">
        <v>0</v>
      </c>
    </row>
    <row r="339" spans="1:11" ht="47.25">
      <c r="A339" s="251"/>
      <c r="B339" s="255"/>
      <c r="C339" s="94" t="s">
        <v>78</v>
      </c>
      <c r="D339" s="95">
        <f aca="true" t="shared" si="25" ref="D339:H341">D359</f>
        <v>0</v>
      </c>
      <c r="E339" s="95">
        <f t="shared" si="25"/>
        <v>0</v>
      </c>
      <c r="F339" s="95">
        <f t="shared" si="25"/>
        <v>0</v>
      </c>
      <c r="G339" s="95">
        <f t="shared" si="25"/>
        <v>0</v>
      </c>
      <c r="H339" s="95">
        <f t="shared" si="25"/>
        <v>0</v>
      </c>
      <c r="I339" s="96">
        <v>0</v>
      </c>
      <c r="J339" s="96">
        <v>0</v>
      </c>
      <c r="K339" s="96">
        <v>0</v>
      </c>
    </row>
    <row r="340" spans="1:11" ht="47.25">
      <c r="A340" s="251"/>
      <c r="B340" s="255"/>
      <c r="C340" s="94" t="s">
        <v>80</v>
      </c>
      <c r="D340" s="95">
        <f t="shared" si="25"/>
        <v>0</v>
      </c>
      <c r="E340" s="95">
        <f t="shared" si="25"/>
        <v>0</v>
      </c>
      <c r="F340" s="95">
        <f t="shared" si="25"/>
        <v>0</v>
      </c>
      <c r="G340" s="95">
        <f t="shared" si="25"/>
        <v>0</v>
      </c>
      <c r="H340" s="95">
        <f t="shared" si="25"/>
        <v>0</v>
      </c>
      <c r="I340" s="96">
        <v>0</v>
      </c>
      <c r="J340" s="96">
        <v>0</v>
      </c>
      <c r="K340" s="96">
        <v>0</v>
      </c>
    </row>
    <row r="341" spans="1:11" ht="47.25">
      <c r="A341" s="251"/>
      <c r="B341" s="256"/>
      <c r="C341" s="94" t="s">
        <v>81</v>
      </c>
      <c r="D341" s="95">
        <f t="shared" si="25"/>
        <v>0</v>
      </c>
      <c r="E341" s="95">
        <f t="shared" si="25"/>
        <v>0</v>
      </c>
      <c r="F341" s="95">
        <f t="shared" si="25"/>
        <v>0</v>
      </c>
      <c r="G341" s="95">
        <f t="shared" si="25"/>
        <v>0</v>
      </c>
      <c r="H341" s="95">
        <f t="shared" si="25"/>
        <v>0</v>
      </c>
      <c r="I341" s="96">
        <v>0</v>
      </c>
      <c r="J341" s="96">
        <v>0</v>
      </c>
      <c r="K341" s="96">
        <v>0</v>
      </c>
    </row>
    <row r="342" spans="1:11" ht="15.75">
      <c r="A342" s="251"/>
      <c r="B342" s="254" t="s">
        <v>263</v>
      </c>
      <c r="C342" s="94" t="s">
        <v>9</v>
      </c>
      <c r="D342" s="95">
        <f>D343+D344+D345+D346</f>
        <v>0</v>
      </c>
      <c r="E342" s="95">
        <f>E343+E344+E345+E346</f>
        <v>0</v>
      </c>
      <c r="F342" s="95">
        <f>F343+F344+F345+F346</f>
        <v>0</v>
      </c>
      <c r="G342" s="95">
        <f>G343+G344+G345+G346</f>
        <v>0</v>
      </c>
      <c r="H342" s="95">
        <f>H343+H344+H345+H346</f>
        <v>0</v>
      </c>
      <c r="I342" s="96">
        <v>0</v>
      </c>
      <c r="J342" s="96">
        <v>0</v>
      </c>
      <c r="K342" s="96">
        <v>0</v>
      </c>
    </row>
    <row r="343" spans="1:11" ht="31.5">
      <c r="A343" s="251"/>
      <c r="B343" s="255"/>
      <c r="C343" s="94" t="s">
        <v>76</v>
      </c>
      <c r="D343" s="95">
        <f>D348</f>
        <v>0</v>
      </c>
      <c r="E343" s="95">
        <f>E348</f>
        <v>0</v>
      </c>
      <c r="F343" s="95">
        <f>F348</f>
        <v>0</v>
      </c>
      <c r="G343" s="95">
        <f>G348</f>
        <v>0</v>
      </c>
      <c r="H343" s="95">
        <f>H348</f>
        <v>0</v>
      </c>
      <c r="I343" s="96">
        <v>0</v>
      </c>
      <c r="J343" s="96">
        <v>0</v>
      </c>
      <c r="K343" s="96">
        <v>0</v>
      </c>
    </row>
    <row r="344" spans="1:11" ht="47.25">
      <c r="A344" s="251"/>
      <c r="B344" s="255"/>
      <c r="C344" s="94" t="s">
        <v>78</v>
      </c>
      <c r="D344" s="95">
        <f aca="true" t="shared" si="26" ref="D344:H346">D349</f>
        <v>0</v>
      </c>
      <c r="E344" s="95">
        <f t="shared" si="26"/>
        <v>0</v>
      </c>
      <c r="F344" s="95">
        <f t="shared" si="26"/>
        <v>0</v>
      </c>
      <c r="G344" s="95">
        <f t="shared" si="26"/>
        <v>0</v>
      </c>
      <c r="H344" s="95">
        <f t="shared" si="26"/>
        <v>0</v>
      </c>
      <c r="I344" s="96">
        <v>0</v>
      </c>
      <c r="J344" s="96">
        <v>0</v>
      </c>
      <c r="K344" s="96">
        <v>0</v>
      </c>
    </row>
    <row r="345" spans="1:11" ht="47.25">
      <c r="A345" s="251"/>
      <c r="B345" s="255"/>
      <c r="C345" s="94" t="s">
        <v>80</v>
      </c>
      <c r="D345" s="95">
        <f t="shared" si="26"/>
        <v>0</v>
      </c>
      <c r="E345" s="95">
        <f t="shared" si="26"/>
        <v>0</v>
      </c>
      <c r="F345" s="95">
        <f t="shared" si="26"/>
        <v>0</v>
      </c>
      <c r="G345" s="95">
        <f t="shared" si="26"/>
        <v>0</v>
      </c>
      <c r="H345" s="95">
        <f t="shared" si="26"/>
        <v>0</v>
      </c>
      <c r="I345" s="96">
        <v>0</v>
      </c>
      <c r="J345" s="96">
        <v>0</v>
      </c>
      <c r="K345" s="96">
        <v>0</v>
      </c>
    </row>
    <row r="346" spans="1:11" ht="47.25">
      <c r="A346" s="252"/>
      <c r="B346" s="256"/>
      <c r="C346" s="94" t="s">
        <v>81</v>
      </c>
      <c r="D346" s="95">
        <f t="shared" si="26"/>
        <v>0</v>
      </c>
      <c r="E346" s="95">
        <f t="shared" si="26"/>
        <v>0</v>
      </c>
      <c r="F346" s="95">
        <f t="shared" si="26"/>
        <v>0</v>
      </c>
      <c r="G346" s="95">
        <f t="shared" si="26"/>
        <v>0</v>
      </c>
      <c r="H346" s="95">
        <f t="shared" si="26"/>
        <v>0</v>
      </c>
      <c r="I346" s="96">
        <v>0</v>
      </c>
      <c r="J346" s="96">
        <v>0</v>
      </c>
      <c r="K346" s="96">
        <v>0</v>
      </c>
    </row>
    <row r="347" spans="1:11" ht="15.75">
      <c r="A347" s="250" t="s">
        <v>285</v>
      </c>
      <c r="B347" s="254" t="s">
        <v>263</v>
      </c>
      <c r="C347" s="94" t="s">
        <v>9</v>
      </c>
      <c r="D347" s="95">
        <f>D348+D349+D350+D351</f>
        <v>0</v>
      </c>
      <c r="E347" s="95">
        <f>E348+E349+E350+E351</f>
        <v>0</v>
      </c>
      <c r="F347" s="95">
        <f>F348+F349+F350+F351</f>
        <v>0</v>
      </c>
      <c r="G347" s="95">
        <f>G348+G349+G350+G351</f>
        <v>0</v>
      </c>
      <c r="H347" s="95">
        <f>H348+H349+H350+H351</f>
        <v>0</v>
      </c>
      <c r="I347" s="96">
        <v>0</v>
      </c>
      <c r="J347" s="96">
        <v>0</v>
      </c>
      <c r="K347" s="96">
        <v>0</v>
      </c>
    </row>
    <row r="348" spans="1:11" ht="31.5">
      <c r="A348" s="251"/>
      <c r="B348" s="255"/>
      <c r="C348" s="94" t="s">
        <v>76</v>
      </c>
      <c r="D348" s="95">
        <v>0</v>
      </c>
      <c r="E348" s="95">
        <v>0</v>
      </c>
      <c r="F348" s="95">
        <v>0</v>
      </c>
      <c r="G348" s="95">
        <v>0</v>
      </c>
      <c r="H348" s="95">
        <v>0</v>
      </c>
      <c r="I348" s="96">
        <v>0</v>
      </c>
      <c r="J348" s="96">
        <v>0</v>
      </c>
      <c r="K348" s="96">
        <v>0</v>
      </c>
    </row>
    <row r="349" spans="1:11" ht="47.25">
      <c r="A349" s="251"/>
      <c r="B349" s="255"/>
      <c r="C349" s="94" t="s">
        <v>78</v>
      </c>
      <c r="D349" s="95">
        <v>0</v>
      </c>
      <c r="E349" s="95">
        <v>0</v>
      </c>
      <c r="F349" s="95">
        <v>0</v>
      </c>
      <c r="G349" s="95">
        <v>0</v>
      </c>
      <c r="H349" s="95">
        <v>0</v>
      </c>
      <c r="I349" s="96">
        <v>0</v>
      </c>
      <c r="J349" s="96">
        <v>0</v>
      </c>
      <c r="K349" s="96">
        <v>0</v>
      </c>
    </row>
    <row r="350" spans="1:11" ht="47.25">
      <c r="A350" s="251"/>
      <c r="B350" s="255"/>
      <c r="C350" s="94" t="s">
        <v>80</v>
      </c>
      <c r="D350" s="95">
        <v>0</v>
      </c>
      <c r="E350" s="95">
        <v>0</v>
      </c>
      <c r="F350" s="95">
        <v>0</v>
      </c>
      <c r="G350" s="95">
        <v>0</v>
      </c>
      <c r="H350" s="95">
        <v>0</v>
      </c>
      <c r="I350" s="96">
        <v>0</v>
      </c>
      <c r="J350" s="96">
        <v>0</v>
      </c>
      <c r="K350" s="96">
        <v>0</v>
      </c>
    </row>
    <row r="351" spans="1:11" ht="47.25">
      <c r="A351" s="252"/>
      <c r="B351" s="256"/>
      <c r="C351" s="94" t="s">
        <v>81</v>
      </c>
      <c r="D351" s="95">
        <v>0</v>
      </c>
      <c r="E351" s="95">
        <v>0</v>
      </c>
      <c r="F351" s="95">
        <v>0</v>
      </c>
      <c r="G351" s="95">
        <v>0</v>
      </c>
      <c r="H351" s="95">
        <v>0</v>
      </c>
      <c r="I351" s="96">
        <v>0</v>
      </c>
      <c r="J351" s="96">
        <v>0</v>
      </c>
      <c r="K351" s="96">
        <v>0</v>
      </c>
    </row>
    <row r="352" spans="1:11" ht="15.75">
      <c r="A352" s="250" t="s">
        <v>286</v>
      </c>
      <c r="B352" s="253" t="s">
        <v>216</v>
      </c>
      <c r="C352" s="94" t="s">
        <v>9</v>
      </c>
      <c r="D352" s="95">
        <f>D353+D354+D355+D356</f>
        <v>0</v>
      </c>
      <c r="E352" s="95">
        <f>E353+E354+E355+E356</f>
        <v>0</v>
      </c>
      <c r="F352" s="95">
        <f>F353+F354+F355+F356</f>
        <v>0</v>
      </c>
      <c r="G352" s="95">
        <f>G353+G354+G355+G356</f>
        <v>0</v>
      </c>
      <c r="H352" s="95">
        <f>H353+H354+H355+H356</f>
        <v>0</v>
      </c>
      <c r="I352" s="96">
        <v>0</v>
      </c>
      <c r="J352" s="96">
        <v>0</v>
      </c>
      <c r="K352" s="96">
        <v>0</v>
      </c>
    </row>
    <row r="353" spans="1:11" ht="31.5">
      <c r="A353" s="251"/>
      <c r="B353" s="253"/>
      <c r="C353" s="94" t="s">
        <v>76</v>
      </c>
      <c r="D353" s="95">
        <v>0</v>
      </c>
      <c r="E353" s="95">
        <v>0</v>
      </c>
      <c r="F353" s="95">
        <f>164-164</f>
        <v>0</v>
      </c>
      <c r="G353" s="95">
        <f>164-164</f>
        <v>0</v>
      </c>
      <c r="H353" s="95">
        <f>164-164</f>
        <v>0</v>
      </c>
      <c r="I353" s="96">
        <v>0</v>
      </c>
      <c r="J353" s="96">
        <v>0</v>
      </c>
      <c r="K353" s="96">
        <v>0</v>
      </c>
    </row>
    <row r="354" spans="1:11" ht="47.25">
      <c r="A354" s="251"/>
      <c r="B354" s="253"/>
      <c r="C354" s="94" t="s">
        <v>78</v>
      </c>
      <c r="D354" s="95">
        <v>0</v>
      </c>
      <c r="E354" s="95">
        <v>0</v>
      </c>
      <c r="F354" s="95">
        <v>0</v>
      </c>
      <c r="G354" s="95">
        <v>0</v>
      </c>
      <c r="H354" s="95">
        <v>0</v>
      </c>
      <c r="I354" s="96">
        <v>0</v>
      </c>
      <c r="J354" s="96">
        <v>0</v>
      </c>
      <c r="K354" s="96">
        <v>0</v>
      </c>
    </row>
    <row r="355" spans="1:11" ht="47.25">
      <c r="A355" s="251"/>
      <c r="B355" s="253"/>
      <c r="C355" s="94" t="s">
        <v>80</v>
      </c>
      <c r="D355" s="95">
        <v>0</v>
      </c>
      <c r="E355" s="95">
        <v>0</v>
      </c>
      <c r="F355" s="95">
        <v>0</v>
      </c>
      <c r="G355" s="95">
        <v>0</v>
      </c>
      <c r="H355" s="95">
        <v>0</v>
      </c>
      <c r="I355" s="96">
        <v>0</v>
      </c>
      <c r="J355" s="96">
        <v>0</v>
      </c>
      <c r="K355" s="96">
        <v>0</v>
      </c>
    </row>
    <row r="356" spans="1:11" ht="47.25">
      <c r="A356" s="252"/>
      <c r="B356" s="253"/>
      <c r="C356" s="94" t="s">
        <v>81</v>
      </c>
      <c r="D356" s="95">
        <v>0</v>
      </c>
      <c r="E356" s="95">
        <v>0</v>
      </c>
      <c r="F356" s="95">
        <v>0</v>
      </c>
      <c r="G356" s="95">
        <v>0</v>
      </c>
      <c r="H356" s="95">
        <v>0</v>
      </c>
      <c r="I356" s="96">
        <v>0</v>
      </c>
      <c r="J356" s="96">
        <v>0</v>
      </c>
      <c r="K356" s="96">
        <v>0</v>
      </c>
    </row>
    <row r="357" spans="1:11" ht="15.75">
      <c r="A357" s="250" t="s">
        <v>287</v>
      </c>
      <c r="B357" s="254" t="s">
        <v>215</v>
      </c>
      <c r="C357" s="94" t="s">
        <v>9</v>
      </c>
      <c r="D357" s="95">
        <f>D358+D359+D360+D361</f>
        <v>0</v>
      </c>
      <c r="E357" s="95">
        <f>E358+E359+E360+E361</f>
        <v>0</v>
      </c>
      <c r="F357" s="95">
        <f>F358+F359+F360+F361</f>
        <v>0</v>
      </c>
      <c r="G357" s="95">
        <f>G358+G359+G360+G361</f>
        <v>0</v>
      </c>
      <c r="H357" s="95">
        <f>H358+H359+H360+H361</f>
        <v>0</v>
      </c>
      <c r="I357" s="96">
        <v>0</v>
      </c>
      <c r="J357" s="96">
        <v>0</v>
      </c>
      <c r="K357" s="96">
        <v>0</v>
      </c>
    </row>
    <row r="358" spans="1:11" ht="31.5">
      <c r="A358" s="251"/>
      <c r="B358" s="255"/>
      <c r="C358" s="94" t="s">
        <v>76</v>
      </c>
      <c r="D358" s="95">
        <v>0</v>
      </c>
      <c r="E358" s="95">
        <v>0</v>
      </c>
      <c r="F358" s="95">
        <v>0</v>
      </c>
      <c r="G358" s="95">
        <v>0</v>
      </c>
      <c r="H358" s="95">
        <v>0</v>
      </c>
      <c r="I358" s="96">
        <v>0</v>
      </c>
      <c r="J358" s="96">
        <v>0</v>
      </c>
      <c r="K358" s="96">
        <v>0</v>
      </c>
    </row>
    <row r="359" spans="1:11" ht="47.25">
      <c r="A359" s="251"/>
      <c r="B359" s="255"/>
      <c r="C359" s="94" t="s">
        <v>78</v>
      </c>
      <c r="D359" s="95">
        <v>0</v>
      </c>
      <c r="E359" s="95">
        <v>0</v>
      </c>
      <c r="F359" s="95">
        <v>0</v>
      </c>
      <c r="G359" s="95">
        <v>0</v>
      </c>
      <c r="H359" s="95">
        <v>0</v>
      </c>
      <c r="I359" s="96">
        <v>0</v>
      </c>
      <c r="J359" s="96">
        <v>0</v>
      </c>
      <c r="K359" s="96">
        <v>0</v>
      </c>
    </row>
    <row r="360" spans="1:11" ht="47.25">
      <c r="A360" s="251"/>
      <c r="B360" s="255"/>
      <c r="C360" s="94" t="s">
        <v>80</v>
      </c>
      <c r="D360" s="95">
        <v>0</v>
      </c>
      <c r="E360" s="95">
        <v>0</v>
      </c>
      <c r="F360" s="95">
        <v>0</v>
      </c>
      <c r="G360" s="95">
        <v>0</v>
      </c>
      <c r="H360" s="95">
        <v>0</v>
      </c>
      <c r="I360" s="96">
        <v>0</v>
      </c>
      <c r="J360" s="96">
        <v>0</v>
      </c>
      <c r="K360" s="96">
        <v>0</v>
      </c>
    </row>
    <row r="361" spans="1:11" ht="47.25">
      <c r="A361" s="252"/>
      <c r="B361" s="256"/>
      <c r="C361" s="94" t="s">
        <v>81</v>
      </c>
      <c r="D361" s="95">
        <v>0</v>
      </c>
      <c r="E361" s="95">
        <v>0</v>
      </c>
      <c r="F361" s="95">
        <v>0</v>
      </c>
      <c r="G361" s="95">
        <v>0</v>
      </c>
      <c r="H361" s="95">
        <v>0</v>
      </c>
      <c r="I361" s="96">
        <v>0</v>
      </c>
      <c r="J361" s="96">
        <v>0</v>
      </c>
      <c r="K361" s="96">
        <v>0</v>
      </c>
    </row>
    <row r="362" spans="1:11" ht="15.75">
      <c r="A362" s="250" t="s">
        <v>288</v>
      </c>
      <c r="B362" s="254" t="s">
        <v>289</v>
      </c>
      <c r="C362" s="94" t="s">
        <v>9</v>
      </c>
      <c r="D362" s="95">
        <f>D363+D364+D365+D366</f>
        <v>760</v>
      </c>
      <c r="E362" s="95">
        <f>E363+E364+E365+E366</f>
        <v>760</v>
      </c>
      <c r="F362" s="95">
        <f>F363+F364+F365+F366</f>
        <v>737.9</v>
      </c>
      <c r="G362" s="95">
        <f>G363+G364+G365+G366</f>
        <v>26.59</v>
      </c>
      <c r="H362" s="95">
        <f>H363+H364+H365+H366</f>
        <v>26.59</v>
      </c>
      <c r="I362" s="96">
        <f>H362/D362*100</f>
        <v>3.498684210526316</v>
      </c>
      <c r="J362" s="96">
        <f>G362/E362*100</f>
        <v>3.498684210526316</v>
      </c>
      <c r="K362" s="96">
        <f>G362/F362*100</f>
        <v>3.603469304783846</v>
      </c>
    </row>
    <row r="363" spans="1:11" ht="31.5">
      <c r="A363" s="251"/>
      <c r="B363" s="255"/>
      <c r="C363" s="94" t="s">
        <v>76</v>
      </c>
      <c r="D363" s="95">
        <f>D369+D374+D379+D384</f>
        <v>760</v>
      </c>
      <c r="E363" s="95">
        <f>E369+E374+E379+E384</f>
        <v>760</v>
      </c>
      <c r="F363" s="95">
        <f>F369+F374+F379+F384</f>
        <v>737.9</v>
      </c>
      <c r="G363" s="95">
        <f>G369+G374+G379+G384</f>
        <v>26.59</v>
      </c>
      <c r="H363" s="95">
        <f>H369+H374+H379+H384</f>
        <v>26.59</v>
      </c>
      <c r="I363" s="96">
        <f>H363/D363*100</f>
        <v>3.498684210526316</v>
      </c>
      <c r="J363" s="96">
        <f>G363/E363*100</f>
        <v>3.498684210526316</v>
      </c>
      <c r="K363" s="96">
        <f>G363/F363*100</f>
        <v>3.603469304783846</v>
      </c>
    </row>
    <row r="364" spans="1:11" ht="47.25">
      <c r="A364" s="251"/>
      <c r="B364" s="255"/>
      <c r="C364" s="94" t="s">
        <v>78</v>
      </c>
      <c r="D364" s="95">
        <f aca="true" t="shared" si="27" ref="D364:H366">D370+D375+D380+D385</f>
        <v>0</v>
      </c>
      <c r="E364" s="95">
        <f t="shared" si="27"/>
        <v>0</v>
      </c>
      <c r="F364" s="95">
        <f t="shared" si="27"/>
        <v>0</v>
      </c>
      <c r="G364" s="95">
        <f t="shared" si="27"/>
        <v>0</v>
      </c>
      <c r="H364" s="95">
        <f t="shared" si="27"/>
        <v>0</v>
      </c>
      <c r="I364" s="96">
        <v>0</v>
      </c>
      <c r="J364" s="96">
        <v>0</v>
      </c>
      <c r="K364" s="96">
        <v>0</v>
      </c>
    </row>
    <row r="365" spans="1:11" ht="47.25">
      <c r="A365" s="251"/>
      <c r="B365" s="255"/>
      <c r="C365" s="94" t="s">
        <v>80</v>
      </c>
      <c r="D365" s="95">
        <f t="shared" si="27"/>
        <v>0</v>
      </c>
      <c r="E365" s="95">
        <f t="shared" si="27"/>
        <v>0</v>
      </c>
      <c r="F365" s="95">
        <f t="shared" si="27"/>
        <v>0</v>
      </c>
      <c r="G365" s="95">
        <f t="shared" si="27"/>
        <v>0</v>
      </c>
      <c r="H365" s="95">
        <f t="shared" si="27"/>
        <v>0</v>
      </c>
      <c r="I365" s="96">
        <v>0</v>
      </c>
      <c r="J365" s="96">
        <v>0</v>
      </c>
      <c r="K365" s="96">
        <v>0</v>
      </c>
    </row>
    <row r="366" spans="1:11" ht="47.25">
      <c r="A366" s="251"/>
      <c r="B366" s="256"/>
      <c r="C366" s="94" t="s">
        <v>81</v>
      </c>
      <c r="D366" s="95">
        <f t="shared" si="27"/>
        <v>0</v>
      </c>
      <c r="E366" s="95">
        <f t="shared" si="27"/>
        <v>0</v>
      </c>
      <c r="F366" s="95">
        <f t="shared" si="27"/>
        <v>0</v>
      </c>
      <c r="G366" s="95">
        <f t="shared" si="27"/>
        <v>0</v>
      </c>
      <c r="H366" s="95">
        <f t="shared" si="27"/>
        <v>0</v>
      </c>
      <c r="I366" s="96">
        <v>0</v>
      </c>
      <c r="J366" s="96">
        <v>0</v>
      </c>
      <c r="K366" s="96">
        <v>0</v>
      </c>
    </row>
    <row r="367" spans="1:11" ht="15.75">
      <c r="A367" s="251"/>
      <c r="B367" s="262" t="s">
        <v>82</v>
      </c>
      <c r="C367" s="263"/>
      <c r="D367" s="263"/>
      <c r="E367" s="263"/>
      <c r="F367" s="264"/>
      <c r="G367" s="90"/>
      <c r="H367" s="90"/>
      <c r="I367" s="92"/>
      <c r="J367" s="92"/>
      <c r="K367" s="92"/>
    </row>
    <row r="368" spans="1:11" ht="15.75">
      <c r="A368" s="251"/>
      <c r="B368" s="254" t="s">
        <v>290</v>
      </c>
      <c r="C368" s="94" t="s">
        <v>9</v>
      </c>
      <c r="D368" s="95">
        <f>D369+D370+D371+D372</f>
        <v>320</v>
      </c>
      <c r="E368" s="95">
        <f>E369+E370+E371+E372</f>
        <v>320</v>
      </c>
      <c r="F368" s="95">
        <f>F369+F370+F371+F372</f>
        <v>320</v>
      </c>
      <c r="G368" s="95">
        <f>G369+G370+G371+G372</f>
        <v>20</v>
      </c>
      <c r="H368" s="95">
        <f>H369+H370+H371+H372</f>
        <v>20</v>
      </c>
      <c r="I368" s="96">
        <f>H368/D368*100</f>
        <v>6.25</v>
      </c>
      <c r="J368" s="96">
        <f>G368/E368*100</f>
        <v>6.25</v>
      </c>
      <c r="K368" s="96">
        <f>G368/F368*100</f>
        <v>6.25</v>
      </c>
    </row>
    <row r="369" spans="1:11" ht="31.5">
      <c r="A369" s="251"/>
      <c r="B369" s="255"/>
      <c r="C369" s="94" t="s">
        <v>76</v>
      </c>
      <c r="D369" s="95">
        <f>D395</f>
        <v>320</v>
      </c>
      <c r="E369" s="95">
        <f>E395</f>
        <v>320</v>
      </c>
      <c r="F369" s="95">
        <f>F395</f>
        <v>320</v>
      </c>
      <c r="G369" s="95">
        <f>G395</f>
        <v>20</v>
      </c>
      <c r="H369" s="95">
        <f>H395</f>
        <v>20</v>
      </c>
      <c r="I369" s="96">
        <f>H369/D369*100</f>
        <v>6.25</v>
      </c>
      <c r="J369" s="96">
        <f>G369/E369*100</f>
        <v>6.25</v>
      </c>
      <c r="K369" s="96">
        <f>G369/F369*100</f>
        <v>6.25</v>
      </c>
    </row>
    <row r="370" spans="1:11" ht="47.25">
      <c r="A370" s="251"/>
      <c r="B370" s="255"/>
      <c r="C370" s="94" t="s">
        <v>78</v>
      </c>
      <c r="D370" s="95">
        <f aca="true" t="shared" si="28" ref="D370:H372">D396</f>
        <v>0</v>
      </c>
      <c r="E370" s="95">
        <f t="shared" si="28"/>
        <v>0</v>
      </c>
      <c r="F370" s="95">
        <f t="shared" si="28"/>
        <v>0</v>
      </c>
      <c r="G370" s="95">
        <f t="shared" si="28"/>
        <v>0</v>
      </c>
      <c r="H370" s="95">
        <f t="shared" si="28"/>
        <v>0</v>
      </c>
      <c r="I370" s="96">
        <v>0</v>
      </c>
      <c r="J370" s="96">
        <v>0</v>
      </c>
      <c r="K370" s="96">
        <v>0</v>
      </c>
    </row>
    <row r="371" spans="1:11" ht="47.25">
      <c r="A371" s="251"/>
      <c r="B371" s="255"/>
      <c r="C371" s="94" t="s">
        <v>80</v>
      </c>
      <c r="D371" s="95">
        <f t="shared" si="28"/>
        <v>0</v>
      </c>
      <c r="E371" s="95">
        <f t="shared" si="28"/>
        <v>0</v>
      </c>
      <c r="F371" s="95">
        <f t="shared" si="28"/>
        <v>0</v>
      </c>
      <c r="G371" s="95">
        <f t="shared" si="28"/>
        <v>0</v>
      </c>
      <c r="H371" s="95">
        <f t="shared" si="28"/>
        <v>0</v>
      </c>
      <c r="I371" s="96">
        <v>0</v>
      </c>
      <c r="J371" s="96">
        <v>0</v>
      </c>
      <c r="K371" s="96">
        <v>0</v>
      </c>
    </row>
    <row r="372" spans="1:11" ht="47.25">
      <c r="A372" s="251"/>
      <c r="B372" s="256"/>
      <c r="C372" s="94" t="s">
        <v>81</v>
      </c>
      <c r="D372" s="95">
        <f t="shared" si="28"/>
        <v>0</v>
      </c>
      <c r="E372" s="95">
        <f t="shared" si="28"/>
        <v>0</v>
      </c>
      <c r="F372" s="95">
        <f t="shared" si="28"/>
        <v>0</v>
      </c>
      <c r="G372" s="95">
        <f t="shared" si="28"/>
        <v>0</v>
      </c>
      <c r="H372" s="95">
        <f t="shared" si="28"/>
        <v>0</v>
      </c>
      <c r="I372" s="96">
        <v>0</v>
      </c>
      <c r="J372" s="96">
        <v>0</v>
      </c>
      <c r="K372" s="96">
        <v>0</v>
      </c>
    </row>
    <row r="373" spans="1:11" ht="15.75">
      <c r="A373" s="251"/>
      <c r="B373" s="254" t="s">
        <v>215</v>
      </c>
      <c r="C373" s="94" t="s">
        <v>9</v>
      </c>
      <c r="D373" s="95">
        <f>D374+D375+D376+D377</f>
        <v>440</v>
      </c>
      <c r="E373" s="95">
        <f>E374+E375+E376+E377</f>
        <v>440</v>
      </c>
      <c r="F373" s="95">
        <f>F374+F375+F376+F377</f>
        <v>417.9</v>
      </c>
      <c r="G373" s="95">
        <f>G374+G375+G376+G377</f>
        <v>6.59</v>
      </c>
      <c r="H373" s="95">
        <f>H374+H375+H376+H377</f>
        <v>6.59</v>
      </c>
      <c r="I373" s="96">
        <f>H373/D373*100</f>
        <v>1.4977272727272726</v>
      </c>
      <c r="J373" s="96">
        <f>G373/E373*100</f>
        <v>1.4977272727272726</v>
      </c>
      <c r="K373" s="96">
        <f>G373/F373*100</f>
        <v>1.5769322804498684</v>
      </c>
    </row>
    <row r="374" spans="1:11" ht="31.5">
      <c r="A374" s="251"/>
      <c r="B374" s="255"/>
      <c r="C374" s="94" t="s">
        <v>76</v>
      </c>
      <c r="D374" s="95">
        <f>D400+D491+D512</f>
        <v>440</v>
      </c>
      <c r="E374" s="95">
        <f aca="true" t="shared" si="29" ref="E374:H377">E400+E491+E512</f>
        <v>440</v>
      </c>
      <c r="F374" s="95">
        <f t="shared" si="29"/>
        <v>417.9</v>
      </c>
      <c r="G374" s="95">
        <f t="shared" si="29"/>
        <v>6.59</v>
      </c>
      <c r="H374" s="95">
        <f t="shared" si="29"/>
        <v>6.59</v>
      </c>
      <c r="I374" s="96">
        <f>H374/D374*100</f>
        <v>1.4977272727272726</v>
      </c>
      <c r="J374" s="96">
        <f>G374/E374*100</f>
        <v>1.4977272727272726</v>
      </c>
      <c r="K374" s="96">
        <f>G374/F374*100</f>
        <v>1.5769322804498684</v>
      </c>
    </row>
    <row r="375" spans="1:11" ht="47.25">
      <c r="A375" s="251"/>
      <c r="B375" s="255"/>
      <c r="C375" s="94" t="s">
        <v>78</v>
      </c>
      <c r="D375" s="95">
        <f>D401+D492+D513</f>
        <v>0</v>
      </c>
      <c r="E375" s="95">
        <f t="shared" si="29"/>
        <v>0</v>
      </c>
      <c r="F375" s="95">
        <f t="shared" si="29"/>
        <v>0</v>
      </c>
      <c r="G375" s="95">
        <f t="shared" si="29"/>
        <v>0</v>
      </c>
      <c r="H375" s="95">
        <f t="shared" si="29"/>
        <v>0</v>
      </c>
      <c r="I375" s="96">
        <v>0</v>
      </c>
      <c r="J375" s="96">
        <v>0</v>
      </c>
      <c r="K375" s="96">
        <v>0</v>
      </c>
    </row>
    <row r="376" spans="1:11" ht="47.25">
      <c r="A376" s="251"/>
      <c r="B376" s="255"/>
      <c r="C376" s="94" t="s">
        <v>80</v>
      </c>
      <c r="D376" s="95">
        <f>D402+D493+D514</f>
        <v>0</v>
      </c>
      <c r="E376" s="95">
        <f t="shared" si="29"/>
        <v>0</v>
      </c>
      <c r="F376" s="95">
        <f>F402+F493+F514</f>
        <v>0</v>
      </c>
      <c r="G376" s="95">
        <f t="shared" si="29"/>
        <v>0</v>
      </c>
      <c r="H376" s="95">
        <f t="shared" si="29"/>
        <v>0</v>
      </c>
      <c r="I376" s="96">
        <v>0</v>
      </c>
      <c r="J376" s="96">
        <v>0</v>
      </c>
      <c r="K376" s="96">
        <v>0</v>
      </c>
    </row>
    <row r="377" spans="1:11" ht="47.25">
      <c r="A377" s="251"/>
      <c r="B377" s="256"/>
      <c r="C377" s="94" t="s">
        <v>81</v>
      </c>
      <c r="D377" s="95">
        <f>D403+D494+D515</f>
        <v>0</v>
      </c>
      <c r="E377" s="95">
        <f t="shared" si="29"/>
        <v>0</v>
      </c>
      <c r="F377" s="95">
        <f t="shared" si="29"/>
        <v>0</v>
      </c>
      <c r="G377" s="95">
        <f>G403+G494+G515</f>
        <v>0</v>
      </c>
      <c r="H377" s="95">
        <f t="shared" si="29"/>
        <v>0</v>
      </c>
      <c r="I377" s="96">
        <v>0</v>
      </c>
      <c r="J377" s="96">
        <v>0</v>
      </c>
      <c r="K377" s="96">
        <v>0</v>
      </c>
    </row>
    <row r="378" spans="1:11" ht="15.75">
      <c r="A378" s="251"/>
      <c r="B378" s="254" t="s">
        <v>216</v>
      </c>
      <c r="C378" s="94" t="s">
        <v>9</v>
      </c>
      <c r="D378" s="95">
        <f>D379+D380+D381+D382</f>
        <v>0</v>
      </c>
      <c r="E378" s="95">
        <f>E379+E380+E381+E382</f>
        <v>0</v>
      </c>
      <c r="F378" s="95">
        <f>F379+F380+F381+F382</f>
        <v>0</v>
      </c>
      <c r="G378" s="95">
        <f>G379+G380+G381+G382</f>
        <v>0</v>
      </c>
      <c r="H378" s="95">
        <f>H379+H380+H381+H382</f>
        <v>0</v>
      </c>
      <c r="I378" s="96">
        <v>0</v>
      </c>
      <c r="J378" s="96">
        <v>0</v>
      </c>
      <c r="K378" s="96">
        <v>0</v>
      </c>
    </row>
    <row r="379" spans="1:11" ht="31.5">
      <c r="A379" s="251"/>
      <c r="B379" s="255"/>
      <c r="C379" s="94" t="s">
        <v>76</v>
      </c>
      <c r="D379" s="95">
        <f>D405</f>
        <v>0</v>
      </c>
      <c r="E379" s="95">
        <f>E405</f>
        <v>0</v>
      </c>
      <c r="F379" s="95">
        <f>F405</f>
        <v>0</v>
      </c>
      <c r="G379" s="95">
        <f>G405</f>
        <v>0</v>
      </c>
      <c r="H379" s="95">
        <f>H405</f>
        <v>0</v>
      </c>
      <c r="I379" s="96">
        <v>0</v>
      </c>
      <c r="J379" s="96">
        <v>0</v>
      </c>
      <c r="K379" s="96">
        <v>0</v>
      </c>
    </row>
    <row r="380" spans="1:11" ht="47.25">
      <c r="A380" s="251"/>
      <c r="B380" s="255"/>
      <c r="C380" s="94" t="s">
        <v>78</v>
      </c>
      <c r="D380" s="95">
        <f aca="true" t="shared" si="30" ref="D380:H382">D406</f>
        <v>0</v>
      </c>
      <c r="E380" s="95">
        <f t="shared" si="30"/>
        <v>0</v>
      </c>
      <c r="F380" s="95">
        <f t="shared" si="30"/>
        <v>0</v>
      </c>
      <c r="G380" s="95">
        <f t="shared" si="30"/>
        <v>0</v>
      </c>
      <c r="H380" s="95">
        <f t="shared" si="30"/>
        <v>0</v>
      </c>
      <c r="I380" s="96">
        <v>0</v>
      </c>
      <c r="J380" s="96">
        <v>0</v>
      </c>
      <c r="K380" s="96">
        <v>0</v>
      </c>
    </row>
    <row r="381" spans="1:11" ht="47.25">
      <c r="A381" s="251"/>
      <c r="B381" s="255"/>
      <c r="C381" s="94" t="s">
        <v>80</v>
      </c>
      <c r="D381" s="95">
        <f t="shared" si="30"/>
        <v>0</v>
      </c>
      <c r="E381" s="95">
        <f t="shared" si="30"/>
        <v>0</v>
      </c>
      <c r="F381" s="95">
        <f t="shared" si="30"/>
        <v>0</v>
      </c>
      <c r="G381" s="95">
        <f t="shared" si="30"/>
        <v>0</v>
      </c>
      <c r="H381" s="95">
        <f t="shared" si="30"/>
        <v>0</v>
      </c>
      <c r="I381" s="96">
        <v>0</v>
      </c>
      <c r="J381" s="96">
        <v>0</v>
      </c>
      <c r="K381" s="96">
        <v>0</v>
      </c>
    </row>
    <row r="382" spans="1:11" ht="47.25">
      <c r="A382" s="251"/>
      <c r="B382" s="256"/>
      <c r="C382" s="94" t="s">
        <v>81</v>
      </c>
      <c r="D382" s="95">
        <f t="shared" si="30"/>
        <v>0</v>
      </c>
      <c r="E382" s="95">
        <f t="shared" si="30"/>
        <v>0</v>
      </c>
      <c r="F382" s="95">
        <f t="shared" si="30"/>
        <v>0</v>
      </c>
      <c r="G382" s="95">
        <f t="shared" si="30"/>
        <v>0</v>
      </c>
      <c r="H382" s="95">
        <f t="shared" si="30"/>
        <v>0</v>
      </c>
      <c r="I382" s="96">
        <v>0</v>
      </c>
      <c r="J382" s="96">
        <v>0</v>
      </c>
      <c r="K382" s="96">
        <v>0</v>
      </c>
    </row>
    <row r="383" spans="1:11" ht="15.75">
      <c r="A383" s="251"/>
      <c r="B383" s="250" t="s">
        <v>226</v>
      </c>
      <c r="C383" s="94" t="s">
        <v>9</v>
      </c>
      <c r="D383" s="95">
        <f>D384+D385+D386+D387</f>
        <v>0</v>
      </c>
      <c r="E383" s="95">
        <f>E384+E385+E386+E387</f>
        <v>0</v>
      </c>
      <c r="F383" s="95">
        <f>F384+F385+F386+F387</f>
        <v>0</v>
      </c>
      <c r="G383" s="95">
        <f>G384+G385+G386+G387</f>
        <v>0</v>
      </c>
      <c r="H383" s="95">
        <f>H384+H385+H386+H387</f>
        <v>0</v>
      </c>
      <c r="I383" s="96">
        <v>0</v>
      </c>
      <c r="J383" s="96">
        <v>0</v>
      </c>
      <c r="K383" s="96">
        <v>0</v>
      </c>
    </row>
    <row r="384" spans="1:11" ht="31.5">
      <c r="A384" s="251"/>
      <c r="B384" s="251"/>
      <c r="C384" s="94" t="s">
        <v>76</v>
      </c>
      <c r="D384" s="95">
        <v>0</v>
      </c>
      <c r="E384" s="95">
        <v>0</v>
      </c>
      <c r="F384" s="95">
        <v>0</v>
      </c>
      <c r="G384" s="95">
        <v>0</v>
      </c>
      <c r="H384" s="95">
        <v>0</v>
      </c>
      <c r="I384" s="96">
        <v>0</v>
      </c>
      <c r="J384" s="96">
        <v>0</v>
      </c>
      <c r="K384" s="96">
        <v>0</v>
      </c>
    </row>
    <row r="385" spans="1:11" ht="47.25">
      <c r="A385" s="251"/>
      <c r="B385" s="251"/>
      <c r="C385" s="94" t="s">
        <v>78</v>
      </c>
      <c r="D385" s="95">
        <f aca="true" t="shared" si="31" ref="D385:H387">D416</f>
        <v>0</v>
      </c>
      <c r="E385" s="95">
        <f t="shared" si="31"/>
        <v>0</v>
      </c>
      <c r="F385" s="95">
        <f t="shared" si="31"/>
        <v>0</v>
      </c>
      <c r="G385" s="95">
        <f t="shared" si="31"/>
        <v>0</v>
      </c>
      <c r="H385" s="95">
        <f t="shared" si="31"/>
        <v>0</v>
      </c>
      <c r="I385" s="96">
        <v>0</v>
      </c>
      <c r="J385" s="96">
        <v>0</v>
      </c>
      <c r="K385" s="96">
        <v>0</v>
      </c>
    </row>
    <row r="386" spans="1:11" ht="47.25">
      <c r="A386" s="251"/>
      <c r="B386" s="251"/>
      <c r="C386" s="94" t="s">
        <v>80</v>
      </c>
      <c r="D386" s="95">
        <f t="shared" si="31"/>
        <v>0</v>
      </c>
      <c r="E386" s="95">
        <f t="shared" si="31"/>
        <v>0</v>
      </c>
      <c r="F386" s="95">
        <f t="shared" si="31"/>
        <v>0</v>
      </c>
      <c r="G386" s="95">
        <f t="shared" si="31"/>
        <v>0</v>
      </c>
      <c r="H386" s="95">
        <f t="shared" si="31"/>
        <v>0</v>
      </c>
      <c r="I386" s="96">
        <v>0</v>
      </c>
      <c r="J386" s="96">
        <v>0</v>
      </c>
      <c r="K386" s="96">
        <v>0</v>
      </c>
    </row>
    <row r="387" spans="1:11" ht="47.25">
      <c r="A387" s="252"/>
      <c r="B387" s="252"/>
      <c r="C387" s="94" t="s">
        <v>81</v>
      </c>
      <c r="D387" s="95">
        <f t="shared" si="31"/>
        <v>0</v>
      </c>
      <c r="E387" s="95">
        <f t="shared" si="31"/>
        <v>0</v>
      </c>
      <c r="F387" s="95">
        <f t="shared" si="31"/>
        <v>0</v>
      </c>
      <c r="G387" s="95">
        <f t="shared" si="31"/>
        <v>0</v>
      </c>
      <c r="H387" s="95">
        <f t="shared" si="31"/>
        <v>0</v>
      </c>
      <c r="I387" s="96">
        <v>0</v>
      </c>
      <c r="J387" s="96">
        <v>0</v>
      </c>
      <c r="K387" s="96">
        <v>0</v>
      </c>
    </row>
    <row r="388" spans="1:11" ht="15.75">
      <c r="A388" s="250" t="s">
        <v>291</v>
      </c>
      <c r="B388" s="260" t="s">
        <v>292</v>
      </c>
      <c r="C388" s="94" t="s">
        <v>9</v>
      </c>
      <c r="D388" s="95">
        <f>D389+D390+D391+D392</f>
        <v>735</v>
      </c>
      <c r="E388" s="95">
        <f>E389+E390+E391+E392</f>
        <v>735</v>
      </c>
      <c r="F388" s="95">
        <f>F389+F390+F391+F392</f>
        <v>715.4</v>
      </c>
      <c r="G388" s="95">
        <f>G389+G390+G391+G392</f>
        <v>26.59</v>
      </c>
      <c r="H388" s="95">
        <f>H389+H390+H391+H392</f>
        <v>26.59</v>
      </c>
      <c r="I388" s="96">
        <f>H388/D388*100</f>
        <v>3.6176870748299317</v>
      </c>
      <c r="J388" s="96">
        <f>G388/E388*100</f>
        <v>3.6176870748299317</v>
      </c>
      <c r="K388" s="96">
        <f>G388/F388*100</f>
        <v>3.7168017892088345</v>
      </c>
    </row>
    <row r="389" spans="1:11" ht="31.5">
      <c r="A389" s="251"/>
      <c r="B389" s="260"/>
      <c r="C389" s="94" t="s">
        <v>76</v>
      </c>
      <c r="D389" s="95">
        <f>D395+D400+D405+D410</f>
        <v>735</v>
      </c>
      <c r="E389" s="95">
        <f>E395+E400+E405+E410</f>
        <v>735</v>
      </c>
      <c r="F389" s="95">
        <f>F395+F400+F405+F410</f>
        <v>715.4</v>
      </c>
      <c r="G389" s="95">
        <f>G395+G400+G405+G410</f>
        <v>26.59</v>
      </c>
      <c r="H389" s="95">
        <f>H395+H400+H405+H410</f>
        <v>26.59</v>
      </c>
      <c r="I389" s="96">
        <f>H389/D389*100</f>
        <v>3.6176870748299317</v>
      </c>
      <c r="J389" s="96">
        <f>G389/E389*100</f>
        <v>3.6176870748299317</v>
      </c>
      <c r="K389" s="96">
        <f>G389/F389*100</f>
        <v>3.7168017892088345</v>
      </c>
    </row>
    <row r="390" spans="1:11" ht="47.25">
      <c r="A390" s="251"/>
      <c r="B390" s="260"/>
      <c r="C390" s="94" t="s">
        <v>78</v>
      </c>
      <c r="D390" s="95">
        <f aca="true" t="shared" si="32" ref="D390:H392">D396+D401+D406+D411</f>
        <v>0</v>
      </c>
      <c r="E390" s="95">
        <f t="shared" si="32"/>
        <v>0</v>
      </c>
      <c r="F390" s="95">
        <f t="shared" si="32"/>
        <v>0</v>
      </c>
      <c r="G390" s="95">
        <f t="shared" si="32"/>
        <v>0</v>
      </c>
      <c r="H390" s="95">
        <f t="shared" si="32"/>
        <v>0</v>
      </c>
      <c r="I390" s="96">
        <v>0</v>
      </c>
      <c r="J390" s="96">
        <v>0</v>
      </c>
      <c r="K390" s="96">
        <v>0</v>
      </c>
    </row>
    <row r="391" spans="1:11" ht="47.25">
      <c r="A391" s="251"/>
      <c r="B391" s="260"/>
      <c r="C391" s="94" t="s">
        <v>80</v>
      </c>
      <c r="D391" s="95">
        <f t="shared" si="32"/>
        <v>0</v>
      </c>
      <c r="E391" s="95">
        <f t="shared" si="32"/>
        <v>0</v>
      </c>
      <c r="F391" s="95">
        <f t="shared" si="32"/>
        <v>0</v>
      </c>
      <c r="G391" s="95">
        <f t="shared" si="32"/>
        <v>0</v>
      </c>
      <c r="H391" s="95">
        <f t="shared" si="32"/>
        <v>0</v>
      </c>
      <c r="I391" s="96">
        <v>0</v>
      </c>
      <c r="J391" s="96">
        <v>0</v>
      </c>
      <c r="K391" s="96">
        <v>0</v>
      </c>
    </row>
    <row r="392" spans="1:11" ht="47.25">
      <c r="A392" s="251"/>
      <c r="B392" s="260"/>
      <c r="C392" s="94" t="s">
        <v>81</v>
      </c>
      <c r="D392" s="95">
        <f t="shared" si="32"/>
        <v>0</v>
      </c>
      <c r="E392" s="95">
        <f t="shared" si="32"/>
        <v>0</v>
      </c>
      <c r="F392" s="95">
        <f t="shared" si="32"/>
        <v>0</v>
      </c>
      <c r="G392" s="95">
        <f t="shared" si="32"/>
        <v>0</v>
      </c>
      <c r="H392" s="95">
        <f t="shared" si="32"/>
        <v>0</v>
      </c>
      <c r="I392" s="96">
        <v>0</v>
      </c>
      <c r="J392" s="96">
        <v>0</v>
      </c>
      <c r="K392" s="96">
        <v>0</v>
      </c>
    </row>
    <row r="393" spans="1:11" ht="15.75">
      <c r="A393" s="251"/>
      <c r="B393" s="246" t="s">
        <v>82</v>
      </c>
      <c r="C393" s="246"/>
      <c r="D393" s="246"/>
      <c r="E393" s="246"/>
      <c r="F393" s="246"/>
      <c r="G393" s="90"/>
      <c r="H393" s="90"/>
      <c r="I393" s="92"/>
      <c r="J393" s="92"/>
      <c r="K393" s="92"/>
    </row>
    <row r="394" spans="1:11" ht="15.75">
      <c r="A394" s="251"/>
      <c r="B394" s="260" t="s">
        <v>293</v>
      </c>
      <c r="C394" s="94" t="s">
        <v>9</v>
      </c>
      <c r="D394" s="95">
        <f>D395+D396+D397+D398</f>
        <v>320</v>
      </c>
      <c r="E394" s="95">
        <f>E395+E396+E397+E398</f>
        <v>320</v>
      </c>
      <c r="F394" s="95">
        <f>F395+F396+F397+F398</f>
        <v>320</v>
      </c>
      <c r="G394" s="95">
        <f>G395+G396+G397+G398</f>
        <v>20</v>
      </c>
      <c r="H394" s="95">
        <f>H395+H396+H397+H398</f>
        <v>20</v>
      </c>
      <c r="I394" s="96">
        <f>H394/D394*100</f>
        <v>6.25</v>
      </c>
      <c r="J394" s="96">
        <f>G394/E394*100</f>
        <v>6.25</v>
      </c>
      <c r="K394" s="96">
        <f>G394/F394*100</f>
        <v>6.25</v>
      </c>
    </row>
    <row r="395" spans="1:11" ht="31.5">
      <c r="A395" s="251"/>
      <c r="B395" s="260"/>
      <c r="C395" s="94" t="s">
        <v>76</v>
      </c>
      <c r="D395" s="95">
        <f>D420+D425+D430+D435</f>
        <v>320</v>
      </c>
      <c r="E395" s="95">
        <f>E420+E425+E430+E435</f>
        <v>320</v>
      </c>
      <c r="F395" s="95">
        <f>F420+F425+F430+F435</f>
        <v>320</v>
      </c>
      <c r="G395" s="95">
        <f>G420+G425+G430+G435</f>
        <v>20</v>
      </c>
      <c r="H395" s="95">
        <f>H420+H425+H430+H435</f>
        <v>20</v>
      </c>
      <c r="I395" s="96">
        <f>H395/D395*100</f>
        <v>6.25</v>
      </c>
      <c r="J395" s="96">
        <f>G395/E395*100</f>
        <v>6.25</v>
      </c>
      <c r="K395" s="96">
        <f>G395/F395*100</f>
        <v>6.25</v>
      </c>
    </row>
    <row r="396" spans="1:11" ht="47.25">
      <c r="A396" s="251"/>
      <c r="B396" s="260"/>
      <c r="C396" s="94" t="s">
        <v>78</v>
      </c>
      <c r="D396" s="95">
        <f aca="true" t="shared" si="33" ref="D396:H398">D421+D426+D431+D436</f>
        <v>0</v>
      </c>
      <c r="E396" s="95">
        <f t="shared" si="33"/>
        <v>0</v>
      </c>
      <c r="F396" s="95">
        <f t="shared" si="33"/>
        <v>0</v>
      </c>
      <c r="G396" s="95">
        <f t="shared" si="33"/>
        <v>0</v>
      </c>
      <c r="H396" s="95">
        <f t="shared" si="33"/>
        <v>0</v>
      </c>
      <c r="I396" s="96">
        <v>0</v>
      </c>
      <c r="J396" s="96">
        <v>0</v>
      </c>
      <c r="K396" s="96">
        <v>0</v>
      </c>
    </row>
    <row r="397" spans="1:11" ht="47.25">
      <c r="A397" s="251"/>
      <c r="B397" s="260"/>
      <c r="C397" s="94" t="s">
        <v>80</v>
      </c>
      <c r="D397" s="95">
        <f t="shared" si="33"/>
        <v>0</v>
      </c>
      <c r="E397" s="95">
        <f t="shared" si="33"/>
        <v>0</v>
      </c>
      <c r="F397" s="95">
        <f t="shared" si="33"/>
        <v>0</v>
      </c>
      <c r="G397" s="95">
        <f t="shared" si="33"/>
        <v>0</v>
      </c>
      <c r="H397" s="95">
        <f t="shared" si="33"/>
        <v>0</v>
      </c>
      <c r="I397" s="96">
        <v>0</v>
      </c>
      <c r="J397" s="96">
        <v>0</v>
      </c>
      <c r="K397" s="96">
        <v>0</v>
      </c>
    </row>
    <row r="398" spans="1:11" ht="47.25">
      <c r="A398" s="251"/>
      <c r="B398" s="260"/>
      <c r="C398" s="94" t="s">
        <v>81</v>
      </c>
      <c r="D398" s="95">
        <f t="shared" si="33"/>
        <v>0</v>
      </c>
      <c r="E398" s="95">
        <f t="shared" si="33"/>
        <v>0</v>
      </c>
      <c r="F398" s="95">
        <f t="shared" si="33"/>
        <v>0</v>
      </c>
      <c r="G398" s="95">
        <f t="shared" si="33"/>
        <v>0</v>
      </c>
      <c r="H398" s="95">
        <f t="shared" si="33"/>
        <v>0</v>
      </c>
      <c r="I398" s="96">
        <v>0</v>
      </c>
      <c r="J398" s="96">
        <v>0</v>
      </c>
      <c r="K398" s="96">
        <v>0</v>
      </c>
    </row>
    <row r="399" spans="1:11" ht="15.75">
      <c r="A399" s="251"/>
      <c r="B399" s="253" t="s">
        <v>215</v>
      </c>
      <c r="C399" s="94" t="s">
        <v>9</v>
      </c>
      <c r="D399" s="95">
        <f>D400+D401+D402+D403</f>
        <v>415</v>
      </c>
      <c r="E399" s="95">
        <f>E400+E401+E402+E403</f>
        <v>415</v>
      </c>
      <c r="F399" s="95">
        <f>F400+F401+F402+F403</f>
        <v>395.4</v>
      </c>
      <c r="G399" s="95">
        <f>G400+G401+G402+G403</f>
        <v>6.59</v>
      </c>
      <c r="H399" s="95">
        <f>H400+H401+H402+H403</f>
        <v>6.59</v>
      </c>
      <c r="I399" s="96">
        <f>H399/D399*100</f>
        <v>1.5879518072289156</v>
      </c>
      <c r="J399" s="96">
        <f>G399/E399*100</f>
        <v>1.5879518072289156</v>
      </c>
      <c r="K399" s="96">
        <f>G399/F399*100</f>
        <v>1.6666666666666667</v>
      </c>
    </row>
    <row r="400" spans="1:11" ht="31.5">
      <c r="A400" s="251"/>
      <c r="B400" s="253"/>
      <c r="C400" s="94" t="s">
        <v>76</v>
      </c>
      <c r="D400" s="95">
        <f>D415+D440+D445+D450+D465+D470</f>
        <v>415</v>
      </c>
      <c r="E400" s="95">
        <f>E415+E440+E445+E450+E465+E470</f>
        <v>415</v>
      </c>
      <c r="F400" s="95">
        <f>F415+F440+F445+F450+F465+F470</f>
        <v>395.4</v>
      </c>
      <c r="G400" s="95">
        <f>G415+G440+G445+G450+G465+G470</f>
        <v>6.59</v>
      </c>
      <c r="H400" s="95">
        <f>H415+H440+H445+H450+H465+H470</f>
        <v>6.59</v>
      </c>
      <c r="I400" s="96">
        <f>H400/D400*100</f>
        <v>1.5879518072289156</v>
      </c>
      <c r="J400" s="96">
        <f>G400/E400*100</f>
        <v>1.5879518072289156</v>
      </c>
      <c r="K400" s="96">
        <f>G400/F400*100</f>
        <v>1.6666666666666667</v>
      </c>
    </row>
    <row r="401" spans="1:11" ht="47.25">
      <c r="A401" s="251"/>
      <c r="B401" s="253"/>
      <c r="C401" s="94" t="s">
        <v>78</v>
      </c>
      <c r="D401" s="95">
        <f aca="true" t="shared" si="34" ref="D401:H403">D416+D441+D446+D451+D466+D471</f>
        <v>0</v>
      </c>
      <c r="E401" s="95">
        <f t="shared" si="34"/>
        <v>0</v>
      </c>
      <c r="F401" s="95">
        <f t="shared" si="34"/>
        <v>0</v>
      </c>
      <c r="G401" s="95">
        <f t="shared" si="34"/>
        <v>0</v>
      </c>
      <c r="H401" s="95">
        <f t="shared" si="34"/>
        <v>0</v>
      </c>
      <c r="I401" s="96">
        <v>0</v>
      </c>
      <c r="J401" s="96">
        <v>0</v>
      </c>
      <c r="K401" s="96">
        <v>0</v>
      </c>
    </row>
    <row r="402" spans="1:11" ht="47.25">
      <c r="A402" s="251"/>
      <c r="B402" s="253"/>
      <c r="C402" s="94" t="s">
        <v>80</v>
      </c>
      <c r="D402" s="95">
        <f t="shared" si="34"/>
        <v>0</v>
      </c>
      <c r="E402" s="95">
        <f t="shared" si="34"/>
        <v>0</v>
      </c>
      <c r="F402" s="95">
        <f t="shared" si="34"/>
        <v>0</v>
      </c>
      <c r="G402" s="95">
        <f t="shared" si="34"/>
        <v>0</v>
      </c>
      <c r="H402" s="95">
        <f t="shared" si="34"/>
        <v>0</v>
      </c>
      <c r="I402" s="96">
        <v>0</v>
      </c>
      <c r="J402" s="96">
        <v>0</v>
      </c>
      <c r="K402" s="96">
        <v>0</v>
      </c>
    </row>
    <row r="403" spans="1:11" ht="47.25">
      <c r="A403" s="251"/>
      <c r="B403" s="253"/>
      <c r="C403" s="94" t="s">
        <v>81</v>
      </c>
      <c r="D403" s="95">
        <f t="shared" si="34"/>
        <v>0</v>
      </c>
      <c r="E403" s="95">
        <f t="shared" si="34"/>
        <v>0</v>
      </c>
      <c r="F403" s="95">
        <f t="shared" si="34"/>
        <v>0</v>
      </c>
      <c r="G403" s="95">
        <f t="shared" si="34"/>
        <v>0</v>
      </c>
      <c r="H403" s="95">
        <f t="shared" si="34"/>
        <v>0</v>
      </c>
      <c r="I403" s="96">
        <v>0</v>
      </c>
      <c r="J403" s="96">
        <v>0</v>
      </c>
      <c r="K403" s="96">
        <v>0</v>
      </c>
    </row>
    <row r="404" spans="1:11" ht="15.75">
      <c r="A404" s="251"/>
      <c r="B404" s="246" t="s">
        <v>216</v>
      </c>
      <c r="C404" s="94" t="s">
        <v>9</v>
      </c>
      <c r="D404" s="95">
        <f>D405+D406+D407+D408</f>
        <v>0</v>
      </c>
      <c r="E404" s="95">
        <f>E405+E406+E407+E408</f>
        <v>0</v>
      </c>
      <c r="F404" s="95">
        <f>F405+F406+F407+F408</f>
        <v>0</v>
      </c>
      <c r="G404" s="95">
        <f>G405+G406+G407+G408</f>
        <v>0</v>
      </c>
      <c r="H404" s="95">
        <f>H405+H406+H407+H408</f>
        <v>0</v>
      </c>
      <c r="I404" s="96">
        <v>0</v>
      </c>
      <c r="J404" s="96">
        <v>0</v>
      </c>
      <c r="K404" s="96">
        <v>0</v>
      </c>
    </row>
    <row r="405" spans="1:11" ht="31.5">
      <c r="A405" s="251"/>
      <c r="B405" s="246"/>
      <c r="C405" s="94" t="s">
        <v>76</v>
      </c>
      <c r="D405" s="95">
        <f>D455+D460</f>
        <v>0</v>
      </c>
      <c r="E405" s="95">
        <f>E455+E460</f>
        <v>0</v>
      </c>
      <c r="F405" s="95">
        <f>F455+F460</f>
        <v>0</v>
      </c>
      <c r="G405" s="95">
        <f>G455+G460</f>
        <v>0</v>
      </c>
      <c r="H405" s="95">
        <f>H455+H460</f>
        <v>0</v>
      </c>
      <c r="I405" s="96">
        <v>0</v>
      </c>
      <c r="J405" s="96">
        <v>0</v>
      </c>
      <c r="K405" s="96">
        <v>0</v>
      </c>
    </row>
    <row r="406" spans="1:11" ht="31.5">
      <c r="A406" s="251"/>
      <c r="B406" s="246"/>
      <c r="C406" s="94" t="s">
        <v>213</v>
      </c>
      <c r="D406" s="95">
        <f aca="true" t="shared" si="35" ref="D406:H408">D456+D461</f>
        <v>0</v>
      </c>
      <c r="E406" s="95">
        <f t="shared" si="35"/>
        <v>0</v>
      </c>
      <c r="F406" s="95">
        <f t="shared" si="35"/>
        <v>0</v>
      </c>
      <c r="G406" s="95">
        <f t="shared" si="35"/>
        <v>0</v>
      </c>
      <c r="H406" s="95">
        <f t="shared" si="35"/>
        <v>0</v>
      </c>
      <c r="I406" s="96">
        <v>0</v>
      </c>
      <c r="J406" s="96">
        <v>0</v>
      </c>
      <c r="K406" s="96">
        <v>0</v>
      </c>
    </row>
    <row r="407" spans="1:11" ht="31.5">
      <c r="A407" s="251"/>
      <c r="B407" s="246"/>
      <c r="C407" s="94" t="s">
        <v>294</v>
      </c>
      <c r="D407" s="95">
        <f t="shared" si="35"/>
        <v>0</v>
      </c>
      <c r="E407" s="95">
        <f t="shared" si="35"/>
        <v>0</v>
      </c>
      <c r="F407" s="95">
        <f t="shared" si="35"/>
        <v>0</v>
      </c>
      <c r="G407" s="95">
        <f t="shared" si="35"/>
        <v>0</v>
      </c>
      <c r="H407" s="95">
        <f t="shared" si="35"/>
        <v>0</v>
      </c>
      <c r="I407" s="96">
        <v>0</v>
      </c>
      <c r="J407" s="96">
        <v>0</v>
      </c>
      <c r="K407" s="96">
        <v>0</v>
      </c>
    </row>
    <row r="408" spans="1:11" ht="47.25">
      <c r="A408" s="251"/>
      <c r="B408" s="246"/>
      <c r="C408" s="94" t="s">
        <v>81</v>
      </c>
      <c r="D408" s="95">
        <f t="shared" si="35"/>
        <v>0</v>
      </c>
      <c r="E408" s="95">
        <f t="shared" si="35"/>
        <v>0</v>
      </c>
      <c r="F408" s="95">
        <f t="shared" si="35"/>
        <v>0</v>
      </c>
      <c r="G408" s="95">
        <f t="shared" si="35"/>
        <v>0</v>
      </c>
      <c r="H408" s="95">
        <f t="shared" si="35"/>
        <v>0</v>
      </c>
      <c r="I408" s="96">
        <v>0</v>
      </c>
      <c r="J408" s="96">
        <v>0</v>
      </c>
      <c r="K408" s="96">
        <v>0</v>
      </c>
    </row>
    <row r="409" spans="1:11" ht="15.75">
      <c r="A409" s="251"/>
      <c r="B409" s="250" t="s">
        <v>282</v>
      </c>
      <c r="C409" s="94" t="s">
        <v>9</v>
      </c>
      <c r="D409" s="95">
        <f>D410+D411+D412+D413</f>
        <v>0</v>
      </c>
      <c r="E409" s="95">
        <f>E410+E411+E412+E413</f>
        <v>0</v>
      </c>
      <c r="F409" s="95">
        <f>F410+F411+F412+F413</f>
        <v>0</v>
      </c>
      <c r="G409" s="95">
        <f>G410+G411+G412+G413</f>
        <v>0</v>
      </c>
      <c r="H409" s="95">
        <f>H410+H411+H412+H413</f>
        <v>0</v>
      </c>
      <c r="I409" s="96">
        <v>0</v>
      </c>
      <c r="J409" s="96">
        <v>0</v>
      </c>
      <c r="K409" s="96">
        <v>0</v>
      </c>
    </row>
    <row r="410" spans="1:11" ht="31.5">
      <c r="A410" s="251"/>
      <c r="B410" s="251"/>
      <c r="C410" s="94" t="s">
        <v>76</v>
      </c>
      <c r="D410" s="95">
        <f>D475+D480</f>
        <v>0</v>
      </c>
      <c r="E410" s="95">
        <f>E475+E480</f>
        <v>0</v>
      </c>
      <c r="F410" s="95">
        <f>F475+F480</f>
        <v>0</v>
      </c>
      <c r="G410" s="95">
        <f>G475+G480</f>
        <v>0</v>
      </c>
      <c r="H410" s="95">
        <f>H475+H480</f>
        <v>0</v>
      </c>
      <c r="I410" s="96">
        <v>0</v>
      </c>
      <c r="J410" s="96">
        <v>0</v>
      </c>
      <c r="K410" s="96">
        <v>0</v>
      </c>
    </row>
    <row r="411" spans="1:11" ht="31.5">
      <c r="A411" s="251"/>
      <c r="B411" s="251"/>
      <c r="C411" s="94" t="s">
        <v>213</v>
      </c>
      <c r="D411" s="95">
        <f aca="true" t="shared" si="36" ref="D411:H413">D476+D481</f>
        <v>0</v>
      </c>
      <c r="E411" s="95">
        <f t="shared" si="36"/>
        <v>0</v>
      </c>
      <c r="F411" s="95">
        <f t="shared" si="36"/>
        <v>0</v>
      </c>
      <c r="G411" s="95">
        <f t="shared" si="36"/>
        <v>0</v>
      </c>
      <c r="H411" s="95">
        <f t="shared" si="36"/>
        <v>0</v>
      </c>
      <c r="I411" s="96">
        <v>0</v>
      </c>
      <c r="J411" s="96">
        <v>0</v>
      </c>
      <c r="K411" s="96">
        <v>0</v>
      </c>
    </row>
    <row r="412" spans="1:11" ht="31.5">
      <c r="A412" s="251"/>
      <c r="B412" s="251"/>
      <c r="C412" s="94" t="s">
        <v>294</v>
      </c>
      <c r="D412" s="95">
        <f t="shared" si="36"/>
        <v>0</v>
      </c>
      <c r="E412" s="95">
        <f t="shared" si="36"/>
        <v>0</v>
      </c>
      <c r="F412" s="95">
        <f t="shared" si="36"/>
        <v>0</v>
      </c>
      <c r="G412" s="95">
        <f t="shared" si="36"/>
        <v>0</v>
      </c>
      <c r="H412" s="95">
        <f t="shared" si="36"/>
        <v>0</v>
      </c>
      <c r="I412" s="96">
        <v>0</v>
      </c>
      <c r="J412" s="96">
        <v>0</v>
      </c>
      <c r="K412" s="96">
        <v>0</v>
      </c>
    </row>
    <row r="413" spans="1:11" ht="47.25">
      <c r="A413" s="252"/>
      <c r="B413" s="252"/>
      <c r="C413" s="94" t="s">
        <v>81</v>
      </c>
      <c r="D413" s="95">
        <f t="shared" si="36"/>
        <v>0</v>
      </c>
      <c r="E413" s="95">
        <f t="shared" si="36"/>
        <v>0</v>
      </c>
      <c r="F413" s="95">
        <f t="shared" si="36"/>
        <v>0</v>
      </c>
      <c r="G413" s="95">
        <f t="shared" si="36"/>
        <v>0</v>
      </c>
      <c r="H413" s="95">
        <f t="shared" si="36"/>
        <v>0</v>
      </c>
      <c r="I413" s="96">
        <v>0</v>
      </c>
      <c r="J413" s="96">
        <v>0</v>
      </c>
      <c r="K413" s="96">
        <v>0</v>
      </c>
    </row>
    <row r="414" spans="1:11" ht="15.75">
      <c r="A414" s="250" t="s">
        <v>295</v>
      </c>
      <c r="B414" s="253" t="s">
        <v>215</v>
      </c>
      <c r="C414" s="94" t="s">
        <v>9</v>
      </c>
      <c r="D414" s="95">
        <f>D415+D416+D417+D418</f>
        <v>10</v>
      </c>
      <c r="E414" s="95">
        <f>E415+E416+E417+E418</f>
        <v>10</v>
      </c>
      <c r="F414" s="95">
        <f>F415+F416+F417+F418</f>
        <v>10</v>
      </c>
      <c r="G414" s="95">
        <f>G415+G416+G417+G418</f>
        <v>0</v>
      </c>
      <c r="H414" s="95">
        <f>H415+H416+H417+H418</f>
        <v>0</v>
      </c>
      <c r="I414" s="96">
        <f>H414/D414*100</f>
        <v>0</v>
      </c>
      <c r="J414" s="96">
        <f>G414/E414*100</f>
        <v>0</v>
      </c>
      <c r="K414" s="96">
        <f>G414/F414*100</f>
        <v>0</v>
      </c>
    </row>
    <row r="415" spans="1:11" ht="31.5">
      <c r="A415" s="251"/>
      <c r="B415" s="253"/>
      <c r="C415" s="94" t="s">
        <v>76</v>
      </c>
      <c r="D415" s="95">
        <v>10</v>
      </c>
      <c r="E415" s="95">
        <v>10</v>
      </c>
      <c r="F415" s="95">
        <v>10</v>
      </c>
      <c r="G415" s="95">
        <v>0</v>
      </c>
      <c r="H415" s="95">
        <v>0</v>
      </c>
      <c r="I415" s="96">
        <f>H415/D415*100</f>
        <v>0</v>
      </c>
      <c r="J415" s="96">
        <f>G415/E415*100</f>
        <v>0</v>
      </c>
      <c r="K415" s="96">
        <f>G415/F415*100</f>
        <v>0</v>
      </c>
    </row>
    <row r="416" spans="1:11" ht="31.5">
      <c r="A416" s="251"/>
      <c r="B416" s="253"/>
      <c r="C416" s="94" t="s">
        <v>213</v>
      </c>
      <c r="D416" s="95">
        <v>0</v>
      </c>
      <c r="E416" s="95">
        <v>0</v>
      </c>
      <c r="F416" s="95">
        <v>0</v>
      </c>
      <c r="G416" s="95">
        <v>0</v>
      </c>
      <c r="H416" s="95">
        <v>0</v>
      </c>
      <c r="I416" s="96">
        <v>0</v>
      </c>
      <c r="J416" s="96">
        <v>0</v>
      </c>
      <c r="K416" s="96">
        <v>0</v>
      </c>
    </row>
    <row r="417" spans="1:11" ht="31.5">
      <c r="A417" s="251"/>
      <c r="B417" s="253"/>
      <c r="C417" s="94" t="s">
        <v>294</v>
      </c>
      <c r="D417" s="95">
        <v>0</v>
      </c>
      <c r="E417" s="95">
        <v>0</v>
      </c>
      <c r="F417" s="95">
        <v>0</v>
      </c>
      <c r="G417" s="95">
        <v>0</v>
      </c>
      <c r="H417" s="95">
        <v>0</v>
      </c>
      <c r="I417" s="96">
        <v>0</v>
      </c>
      <c r="J417" s="96">
        <v>0</v>
      </c>
      <c r="K417" s="96">
        <v>0</v>
      </c>
    </row>
    <row r="418" spans="1:11" ht="47.25">
      <c r="A418" s="252"/>
      <c r="B418" s="253"/>
      <c r="C418" s="94" t="s">
        <v>81</v>
      </c>
      <c r="D418" s="95">
        <v>0</v>
      </c>
      <c r="E418" s="95">
        <v>0</v>
      </c>
      <c r="F418" s="95">
        <v>0</v>
      </c>
      <c r="G418" s="95">
        <v>0</v>
      </c>
      <c r="H418" s="95">
        <v>0</v>
      </c>
      <c r="I418" s="96">
        <v>0</v>
      </c>
      <c r="J418" s="96">
        <v>0</v>
      </c>
      <c r="K418" s="96">
        <v>0</v>
      </c>
    </row>
    <row r="419" spans="1:11" ht="15.75">
      <c r="A419" s="250" t="s">
        <v>296</v>
      </c>
      <c r="B419" s="260" t="s">
        <v>293</v>
      </c>
      <c r="C419" s="94" t="s">
        <v>9</v>
      </c>
      <c r="D419" s="95">
        <f>D420+D421+D422+D423</f>
        <v>230</v>
      </c>
      <c r="E419" s="95">
        <f>E420+E421+E422+E423</f>
        <v>230</v>
      </c>
      <c r="F419" s="95">
        <f>F420+F421+F422+F423</f>
        <v>230</v>
      </c>
      <c r="G419" s="95">
        <f>G420+G421+G422+G423</f>
        <v>0</v>
      </c>
      <c r="H419" s="95">
        <f>H420+H421+H422+H423</f>
        <v>0</v>
      </c>
      <c r="I419" s="96">
        <f>H419/D419*100</f>
        <v>0</v>
      </c>
      <c r="J419" s="96">
        <f>G419/E419*100</f>
        <v>0</v>
      </c>
      <c r="K419" s="96">
        <f>G419/F419*100</f>
        <v>0</v>
      </c>
    </row>
    <row r="420" spans="1:11" ht="31.5">
      <c r="A420" s="251"/>
      <c r="B420" s="260"/>
      <c r="C420" s="94" t="s">
        <v>76</v>
      </c>
      <c r="D420" s="95">
        <v>230</v>
      </c>
      <c r="E420" s="95">
        <v>230</v>
      </c>
      <c r="F420" s="95">
        <v>230</v>
      </c>
      <c r="G420" s="95">
        <v>0</v>
      </c>
      <c r="H420" s="95">
        <v>0</v>
      </c>
      <c r="I420" s="96">
        <f>H420/D420*100</f>
        <v>0</v>
      </c>
      <c r="J420" s="96">
        <f>G420/E420*100</f>
        <v>0</v>
      </c>
      <c r="K420" s="96">
        <f>G420/F420*100</f>
        <v>0</v>
      </c>
    </row>
    <row r="421" spans="1:11" ht="31.5">
      <c r="A421" s="251"/>
      <c r="B421" s="260"/>
      <c r="C421" s="94" t="s">
        <v>213</v>
      </c>
      <c r="D421" s="95">
        <v>0</v>
      </c>
      <c r="E421" s="95">
        <v>0</v>
      </c>
      <c r="F421" s="95">
        <v>0</v>
      </c>
      <c r="G421" s="95">
        <v>0</v>
      </c>
      <c r="H421" s="95">
        <v>0</v>
      </c>
      <c r="I421" s="96">
        <v>0</v>
      </c>
      <c r="J421" s="96">
        <v>0</v>
      </c>
      <c r="K421" s="96">
        <v>0</v>
      </c>
    </row>
    <row r="422" spans="1:11" ht="31.5">
      <c r="A422" s="251"/>
      <c r="B422" s="260"/>
      <c r="C422" s="94" t="s">
        <v>294</v>
      </c>
      <c r="D422" s="95">
        <v>0</v>
      </c>
      <c r="E422" s="95">
        <v>0</v>
      </c>
      <c r="F422" s="95">
        <v>0</v>
      </c>
      <c r="G422" s="95">
        <v>0</v>
      </c>
      <c r="H422" s="95">
        <v>0</v>
      </c>
      <c r="I422" s="96">
        <v>0</v>
      </c>
      <c r="J422" s="96">
        <v>0</v>
      </c>
      <c r="K422" s="96">
        <v>0</v>
      </c>
    </row>
    <row r="423" spans="1:11" ht="47.25">
      <c r="A423" s="252"/>
      <c r="B423" s="260"/>
      <c r="C423" s="94" t="s">
        <v>81</v>
      </c>
      <c r="D423" s="95">
        <v>0</v>
      </c>
      <c r="E423" s="95">
        <v>0</v>
      </c>
      <c r="F423" s="95">
        <v>0</v>
      </c>
      <c r="G423" s="95">
        <v>0</v>
      </c>
      <c r="H423" s="95">
        <v>0</v>
      </c>
      <c r="I423" s="96">
        <v>0</v>
      </c>
      <c r="J423" s="96">
        <v>0</v>
      </c>
      <c r="K423" s="96">
        <v>0</v>
      </c>
    </row>
    <row r="424" spans="1:11" ht="15.75">
      <c r="A424" s="250" t="s">
        <v>297</v>
      </c>
      <c r="B424" s="260" t="s">
        <v>293</v>
      </c>
      <c r="C424" s="94" t="s">
        <v>9</v>
      </c>
      <c r="D424" s="95">
        <f>D425+D426+D427+D428</f>
        <v>40</v>
      </c>
      <c r="E424" s="95">
        <f>E425+E426+E427+E428</f>
        <v>40</v>
      </c>
      <c r="F424" s="95">
        <f>F425+F426+F427+F428</f>
        <v>40</v>
      </c>
      <c r="G424" s="95">
        <f>G425+G426+G427+G428</f>
        <v>0</v>
      </c>
      <c r="H424" s="95">
        <f>H425+H426+H427+H428</f>
        <v>0</v>
      </c>
      <c r="I424" s="96">
        <f>H424/D424*100</f>
        <v>0</v>
      </c>
      <c r="J424" s="96">
        <f>G424/E424*100</f>
        <v>0</v>
      </c>
      <c r="K424" s="96">
        <f>G424/F424*100</f>
        <v>0</v>
      </c>
    </row>
    <row r="425" spans="1:11" ht="31.5">
      <c r="A425" s="251"/>
      <c r="B425" s="260"/>
      <c r="C425" s="94" t="s">
        <v>76</v>
      </c>
      <c r="D425" s="95">
        <v>40</v>
      </c>
      <c r="E425" s="95">
        <v>40</v>
      </c>
      <c r="F425" s="95">
        <v>40</v>
      </c>
      <c r="G425" s="95">
        <v>0</v>
      </c>
      <c r="H425" s="95">
        <v>0</v>
      </c>
      <c r="I425" s="96">
        <f>H425/D425*100</f>
        <v>0</v>
      </c>
      <c r="J425" s="96">
        <f>G425/E425*100</f>
        <v>0</v>
      </c>
      <c r="K425" s="96">
        <f>G425/F425*100</f>
        <v>0</v>
      </c>
    </row>
    <row r="426" spans="1:11" ht="31.5">
      <c r="A426" s="251"/>
      <c r="B426" s="260"/>
      <c r="C426" s="94" t="s">
        <v>213</v>
      </c>
      <c r="D426" s="95">
        <v>0</v>
      </c>
      <c r="E426" s="95">
        <v>0</v>
      </c>
      <c r="F426" s="95">
        <v>0</v>
      </c>
      <c r="G426" s="95">
        <v>0</v>
      </c>
      <c r="H426" s="95">
        <v>0</v>
      </c>
      <c r="I426" s="96">
        <v>0</v>
      </c>
      <c r="J426" s="96">
        <v>0</v>
      </c>
      <c r="K426" s="96">
        <v>0</v>
      </c>
    </row>
    <row r="427" spans="1:11" ht="31.5">
      <c r="A427" s="251"/>
      <c r="B427" s="260"/>
      <c r="C427" s="94" t="s">
        <v>294</v>
      </c>
      <c r="D427" s="95">
        <v>0</v>
      </c>
      <c r="E427" s="95">
        <v>0</v>
      </c>
      <c r="F427" s="95">
        <v>0</v>
      </c>
      <c r="G427" s="95">
        <v>0</v>
      </c>
      <c r="H427" s="95">
        <v>0</v>
      </c>
      <c r="I427" s="96">
        <v>0</v>
      </c>
      <c r="J427" s="96">
        <v>0</v>
      </c>
      <c r="K427" s="96">
        <v>0</v>
      </c>
    </row>
    <row r="428" spans="1:11" ht="47.25">
      <c r="A428" s="252"/>
      <c r="B428" s="260"/>
      <c r="C428" s="94" t="s">
        <v>81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6">
        <v>0</v>
      </c>
      <c r="J428" s="96">
        <v>0</v>
      </c>
      <c r="K428" s="96">
        <v>0</v>
      </c>
    </row>
    <row r="429" spans="1:11" ht="15.75">
      <c r="A429" s="250" t="s">
        <v>298</v>
      </c>
      <c r="B429" s="260" t="s">
        <v>293</v>
      </c>
      <c r="C429" s="94" t="s">
        <v>9</v>
      </c>
      <c r="D429" s="95">
        <f>D430+D431+D432+D433</f>
        <v>30</v>
      </c>
      <c r="E429" s="95">
        <f>E430+E431+E432+E433</f>
        <v>30</v>
      </c>
      <c r="F429" s="95">
        <f>F430+F431+F432+F433</f>
        <v>30</v>
      </c>
      <c r="G429" s="95">
        <f>G430+G431+G432+G433</f>
        <v>0</v>
      </c>
      <c r="H429" s="95">
        <f>H430+H431+H432+H433</f>
        <v>0</v>
      </c>
      <c r="I429" s="96">
        <f>H429/D429*100</f>
        <v>0</v>
      </c>
      <c r="J429" s="96">
        <f>G429/E429*100</f>
        <v>0</v>
      </c>
      <c r="K429" s="96">
        <f>G429/F429*100</f>
        <v>0</v>
      </c>
    </row>
    <row r="430" spans="1:11" ht="31.5">
      <c r="A430" s="251"/>
      <c r="B430" s="260"/>
      <c r="C430" s="94" t="s">
        <v>76</v>
      </c>
      <c r="D430" s="95">
        <v>30</v>
      </c>
      <c r="E430" s="95">
        <v>30</v>
      </c>
      <c r="F430" s="95">
        <v>30</v>
      </c>
      <c r="G430" s="95">
        <v>0</v>
      </c>
      <c r="H430" s="95">
        <v>0</v>
      </c>
      <c r="I430" s="96">
        <f>H430/D430*100</f>
        <v>0</v>
      </c>
      <c r="J430" s="96">
        <f>G430/E430*100</f>
        <v>0</v>
      </c>
      <c r="K430" s="96">
        <f>G430/F430*100</f>
        <v>0</v>
      </c>
    </row>
    <row r="431" spans="1:11" ht="31.5">
      <c r="A431" s="251"/>
      <c r="B431" s="260"/>
      <c r="C431" s="94" t="s">
        <v>213</v>
      </c>
      <c r="D431" s="95">
        <v>0</v>
      </c>
      <c r="E431" s="95">
        <v>0</v>
      </c>
      <c r="F431" s="95">
        <v>0</v>
      </c>
      <c r="G431" s="95">
        <v>0</v>
      </c>
      <c r="H431" s="95">
        <v>0</v>
      </c>
      <c r="I431" s="96">
        <v>0</v>
      </c>
      <c r="J431" s="96">
        <v>0</v>
      </c>
      <c r="K431" s="96">
        <v>0</v>
      </c>
    </row>
    <row r="432" spans="1:11" ht="31.5">
      <c r="A432" s="251"/>
      <c r="B432" s="260"/>
      <c r="C432" s="94" t="s">
        <v>294</v>
      </c>
      <c r="D432" s="95">
        <v>0</v>
      </c>
      <c r="E432" s="95">
        <v>0</v>
      </c>
      <c r="F432" s="95">
        <v>0</v>
      </c>
      <c r="G432" s="95">
        <v>0</v>
      </c>
      <c r="H432" s="95">
        <v>0</v>
      </c>
      <c r="I432" s="96">
        <v>0</v>
      </c>
      <c r="J432" s="96">
        <v>0</v>
      </c>
      <c r="K432" s="96">
        <v>0</v>
      </c>
    </row>
    <row r="433" spans="1:11" ht="47.25">
      <c r="A433" s="252"/>
      <c r="B433" s="260"/>
      <c r="C433" s="94" t="s">
        <v>81</v>
      </c>
      <c r="D433" s="95">
        <v>0</v>
      </c>
      <c r="E433" s="95">
        <v>0</v>
      </c>
      <c r="F433" s="95">
        <v>0</v>
      </c>
      <c r="G433" s="95">
        <v>0</v>
      </c>
      <c r="H433" s="95">
        <v>0</v>
      </c>
      <c r="I433" s="96">
        <v>0</v>
      </c>
      <c r="J433" s="96">
        <v>0</v>
      </c>
      <c r="K433" s="96">
        <v>0</v>
      </c>
    </row>
    <row r="434" spans="1:11" ht="15.75">
      <c r="A434" s="250" t="s">
        <v>299</v>
      </c>
      <c r="B434" s="260" t="s">
        <v>293</v>
      </c>
      <c r="C434" s="94" t="s">
        <v>9</v>
      </c>
      <c r="D434" s="95">
        <f>D435+D436+D437+D438</f>
        <v>20</v>
      </c>
      <c r="E434" s="95">
        <f>E435+E436+E437+E438</f>
        <v>20</v>
      </c>
      <c r="F434" s="95">
        <f>F435+F436+F437+F438</f>
        <v>20</v>
      </c>
      <c r="G434" s="95">
        <f>G435+G436+G437+G438</f>
        <v>20</v>
      </c>
      <c r="H434" s="95">
        <f>H435+H436+H437+H438</f>
        <v>20</v>
      </c>
      <c r="I434" s="96">
        <f>H434/D434*100</f>
        <v>100</v>
      </c>
      <c r="J434" s="96">
        <f>G434/E434*100</f>
        <v>100</v>
      </c>
      <c r="K434" s="96">
        <f>G434/F434*100</f>
        <v>100</v>
      </c>
    </row>
    <row r="435" spans="1:11" ht="31.5">
      <c r="A435" s="251"/>
      <c r="B435" s="260"/>
      <c r="C435" s="94" t="s">
        <v>76</v>
      </c>
      <c r="D435" s="95">
        <v>20</v>
      </c>
      <c r="E435" s="95">
        <v>20</v>
      </c>
      <c r="F435" s="95">
        <v>20</v>
      </c>
      <c r="G435" s="95">
        <v>20</v>
      </c>
      <c r="H435" s="95">
        <v>20</v>
      </c>
      <c r="I435" s="96">
        <f>H435/D435*100</f>
        <v>100</v>
      </c>
      <c r="J435" s="96">
        <f>G435/E435*100</f>
        <v>100</v>
      </c>
      <c r="K435" s="96">
        <f>G435/F435*100</f>
        <v>100</v>
      </c>
    </row>
    <row r="436" spans="1:11" ht="31.5">
      <c r="A436" s="251"/>
      <c r="B436" s="260"/>
      <c r="C436" s="94" t="s">
        <v>213</v>
      </c>
      <c r="D436" s="95">
        <v>0</v>
      </c>
      <c r="E436" s="95">
        <v>0</v>
      </c>
      <c r="F436" s="95">
        <v>0</v>
      </c>
      <c r="G436" s="95">
        <v>0</v>
      </c>
      <c r="H436" s="95">
        <v>0</v>
      </c>
      <c r="I436" s="96">
        <v>0</v>
      </c>
      <c r="J436" s="96">
        <v>0</v>
      </c>
      <c r="K436" s="96">
        <v>0</v>
      </c>
    </row>
    <row r="437" spans="1:11" ht="31.5">
      <c r="A437" s="251"/>
      <c r="B437" s="260"/>
      <c r="C437" s="94" t="s">
        <v>294</v>
      </c>
      <c r="D437" s="95">
        <v>0</v>
      </c>
      <c r="E437" s="95">
        <v>0</v>
      </c>
      <c r="F437" s="95">
        <v>0</v>
      </c>
      <c r="G437" s="95">
        <v>0</v>
      </c>
      <c r="H437" s="95">
        <v>0</v>
      </c>
      <c r="I437" s="96">
        <v>0</v>
      </c>
      <c r="J437" s="96">
        <v>0</v>
      </c>
      <c r="K437" s="96">
        <v>0</v>
      </c>
    </row>
    <row r="438" spans="1:11" ht="47.25">
      <c r="A438" s="252"/>
      <c r="B438" s="260"/>
      <c r="C438" s="94" t="s">
        <v>81</v>
      </c>
      <c r="D438" s="95">
        <v>0</v>
      </c>
      <c r="E438" s="95">
        <v>0</v>
      </c>
      <c r="F438" s="95">
        <v>0</v>
      </c>
      <c r="G438" s="95">
        <v>0</v>
      </c>
      <c r="H438" s="95">
        <v>0</v>
      </c>
      <c r="I438" s="96">
        <v>0</v>
      </c>
      <c r="J438" s="96">
        <v>0</v>
      </c>
      <c r="K438" s="96">
        <v>0</v>
      </c>
    </row>
    <row r="439" spans="1:11" ht="15.75">
      <c r="A439" s="250" t="s">
        <v>300</v>
      </c>
      <c r="B439" s="253" t="s">
        <v>215</v>
      </c>
      <c r="C439" s="94" t="s">
        <v>9</v>
      </c>
      <c r="D439" s="95">
        <f>D440+D441+D442+D443</f>
        <v>0</v>
      </c>
      <c r="E439" s="95">
        <f>E440+E441+E442+E443</f>
        <v>0</v>
      </c>
      <c r="F439" s="95">
        <f>F440+F441+F442+F443</f>
        <v>0</v>
      </c>
      <c r="G439" s="95">
        <f>G440+G441+G442+G443</f>
        <v>0</v>
      </c>
      <c r="H439" s="95">
        <f>H440+H441+H442+H443</f>
        <v>0</v>
      </c>
      <c r="I439" s="96">
        <v>0</v>
      </c>
      <c r="J439" s="96">
        <v>0</v>
      </c>
      <c r="K439" s="96">
        <v>0</v>
      </c>
    </row>
    <row r="440" spans="1:11" ht="31.5">
      <c r="A440" s="251"/>
      <c r="B440" s="253"/>
      <c r="C440" s="94" t="s">
        <v>76</v>
      </c>
      <c r="D440" s="95">
        <v>0</v>
      </c>
      <c r="E440" s="95">
        <v>0</v>
      </c>
      <c r="F440" s="95">
        <v>0</v>
      </c>
      <c r="G440" s="95">
        <v>0</v>
      </c>
      <c r="H440" s="95">
        <v>0</v>
      </c>
      <c r="I440" s="96">
        <v>0</v>
      </c>
      <c r="J440" s="96">
        <v>0</v>
      </c>
      <c r="K440" s="96">
        <v>0</v>
      </c>
    </row>
    <row r="441" spans="1:11" ht="31.5">
      <c r="A441" s="251"/>
      <c r="B441" s="253"/>
      <c r="C441" s="94" t="s">
        <v>213</v>
      </c>
      <c r="D441" s="95">
        <v>0</v>
      </c>
      <c r="E441" s="95">
        <v>0</v>
      </c>
      <c r="F441" s="95">
        <v>0</v>
      </c>
      <c r="G441" s="95">
        <v>0</v>
      </c>
      <c r="H441" s="95">
        <v>0</v>
      </c>
      <c r="I441" s="96">
        <v>0</v>
      </c>
      <c r="J441" s="96">
        <v>0</v>
      </c>
      <c r="K441" s="96">
        <v>0</v>
      </c>
    </row>
    <row r="442" spans="1:11" ht="31.5">
      <c r="A442" s="251"/>
      <c r="B442" s="253"/>
      <c r="C442" s="94" t="s">
        <v>294</v>
      </c>
      <c r="D442" s="95">
        <v>0</v>
      </c>
      <c r="E442" s="95">
        <v>0</v>
      </c>
      <c r="F442" s="95">
        <v>0</v>
      </c>
      <c r="G442" s="95">
        <v>0</v>
      </c>
      <c r="H442" s="95">
        <v>0</v>
      </c>
      <c r="I442" s="96">
        <v>0</v>
      </c>
      <c r="J442" s="96">
        <v>0</v>
      </c>
      <c r="K442" s="96">
        <v>0</v>
      </c>
    </row>
    <row r="443" spans="1:11" ht="47.25">
      <c r="A443" s="252"/>
      <c r="B443" s="253"/>
      <c r="C443" s="94" t="s">
        <v>81</v>
      </c>
      <c r="D443" s="95">
        <v>0</v>
      </c>
      <c r="E443" s="95">
        <v>0</v>
      </c>
      <c r="F443" s="95">
        <v>0</v>
      </c>
      <c r="G443" s="95">
        <v>0</v>
      </c>
      <c r="H443" s="95">
        <v>0</v>
      </c>
      <c r="I443" s="96">
        <v>0</v>
      </c>
      <c r="J443" s="96">
        <v>0</v>
      </c>
      <c r="K443" s="96">
        <v>0</v>
      </c>
    </row>
    <row r="444" spans="1:11" ht="15.75">
      <c r="A444" s="250" t="s">
        <v>301</v>
      </c>
      <c r="B444" s="253" t="s">
        <v>215</v>
      </c>
      <c r="C444" s="94" t="s">
        <v>9</v>
      </c>
      <c r="D444" s="95">
        <f>D445+D446+D447+D448</f>
        <v>230</v>
      </c>
      <c r="E444" s="95">
        <f>E445+E446+E447+E448</f>
        <v>230</v>
      </c>
      <c r="F444" s="95">
        <f>F445+F446+F447+F448</f>
        <v>211.9</v>
      </c>
      <c r="G444" s="95">
        <f>G445+G446+G447+G448</f>
        <v>6.59</v>
      </c>
      <c r="H444" s="95">
        <f>H445+H446+H447+H448</f>
        <v>6.59</v>
      </c>
      <c r="I444" s="96">
        <f>H444/D444*100</f>
        <v>2.8652173913043475</v>
      </c>
      <c r="J444" s="96">
        <f>G444/E444*100</f>
        <v>2.8652173913043475</v>
      </c>
      <c r="K444" s="96">
        <f>G444/F444*100</f>
        <v>3.109957527135441</v>
      </c>
    </row>
    <row r="445" spans="1:11" ht="31.5">
      <c r="A445" s="251"/>
      <c r="B445" s="253"/>
      <c r="C445" s="94" t="s">
        <v>76</v>
      </c>
      <c r="D445" s="95">
        <v>230</v>
      </c>
      <c r="E445" s="95">
        <v>230</v>
      </c>
      <c r="F445" s="95">
        <v>211.9</v>
      </c>
      <c r="G445" s="95">
        <v>6.59</v>
      </c>
      <c r="H445" s="95">
        <v>6.59</v>
      </c>
      <c r="I445" s="96">
        <f>H445/D445*100</f>
        <v>2.8652173913043475</v>
      </c>
      <c r="J445" s="96">
        <f>G445/E445*100</f>
        <v>2.8652173913043475</v>
      </c>
      <c r="K445" s="96">
        <f>G445/F445*100</f>
        <v>3.109957527135441</v>
      </c>
    </row>
    <row r="446" spans="1:11" ht="31.5">
      <c r="A446" s="251"/>
      <c r="B446" s="253"/>
      <c r="C446" s="94" t="s">
        <v>213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6">
        <v>0</v>
      </c>
      <c r="J446" s="96">
        <v>0</v>
      </c>
      <c r="K446" s="96">
        <v>0</v>
      </c>
    </row>
    <row r="447" spans="1:11" ht="31.5">
      <c r="A447" s="251"/>
      <c r="B447" s="253"/>
      <c r="C447" s="94" t="s">
        <v>294</v>
      </c>
      <c r="D447" s="95">
        <v>0</v>
      </c>
      <c r="E447" s="95">
        <v>0</v>
      </c>
      <c r="F447" s="95">
        <v>0</v>
      </c>
      <c r="G447" s="95">
        <v>0</v>
      </c>
      <c r="H447" s="95">
        <v>0</v>
      </c>
      <c r="I447" s="96">
        <v>0</v>
      </c>
      <c r="J447" s="96">
        <v>0</v>
      </c>
      <c r="K447" s="96">
        <v>0</v>
      </c>
    </row>
    <row r="448" spans="1:11" ht="47.25">
      <c r="A448" s="252"/>
      <c r="B448" s="253"/>
      <c r="C448" s="94" t="s">
        <v>81</v>
      </c>
      <c r="D448" s="95">
        <v>0</v>
      </c>
      <c r="E448" s="95">
        <v>0</v>
      </c>
      <c r="F448" s="95">
        <v>0</v>
      </c>
      <c r="G448" s="95">
        <v>0</v>
      </c>
      <c r="H448" s="95">
        <v>0</v>
      </c>
      <c r="I448" s="96">
        <v>0</v>
      </c>
      <c r="J448" s="96">
        <v>0</v>
      </c>
      <c r="K448" s="96">
        <v>0</v>
      </c>
    </row>
    <row r="449" spans="1:11" ht="15.75">
      <c r="A449" s="250" t="s">
        <v>302</v>
      </c>
      <c r="B449" s="253" t="s">
        <v>215</v>
      </c>
      <c r="C449" s="94" t="s">
        <v>9</v>
      </c>
      <c r="D449" s="95">
        <f>D450+D451+D452+D453</f>
        <v>0</v>
      </c>
      <c r="E449" s="95">
        <f>E450+E451+E452+E453</f>
        <v>0</v>
      </c>
      <c r="F449" s="95">
        <f>F450+F451+F452+F453</f>
        <v>0</v>
      </c>
      <c r="G449" s="95">
        <f>G450+G451+G452+G453</f>
        <v>0</v>
      </c>
      <c r="H449" s="95">
        <f>H450+H451+H452+H453</f>
        <v>0</v>
      </c>
      <c r="I449" s="96">
        <v>0</v>
      </c>
      <c r="J449" s="96">
        <v>0</v>
      </c>
      <c r="K449" s="96">
        <v>0</v>
      </c>
    </row>
    <row r="450" spans="1:11" ht="31.5">
      <c r="A450" s="251"/>
      <c r="B450" s="253"/>
      <c r="C450" s="94" t="s">
        <v>76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6">
        <v>0</v>
      </c>
      <c r="J450" s="96">
        <v>0</v>
      </c>
      <c r="K450" s="96">
        <v>0</v>
      </c>
    </row>
    <row r="451" spans="1:11" ht="31.5">
      <c r="A451" s="251"/>
      <c r="B451" s="253"/>
      <c r="C451" s="94" t="s">
        <v>213</v>
      </c>
      <c r="D451" s="95">
        <v>0</v>
      </c>
      <c r="E451" s="95">
        <v>0</v>
      </c>
      <c r="F451" s="95">
        <v>0</v>
      </c>
      <c r="G451" s="95">
        <v>0</v>
      </c>
      <c r="H451" s="95">
        <v>0</v>
      </c>
      <c r="I451" s="96">
        <v>0</v>
      </c>
      <c r="J451" s="96">
        <v>0</v>
      </c>
      <c r="K451" s="96">
        <v>0</v>
      </c>
    </row>
    <row r="452" spans="1:11" ht="31.5">
      <c r="A452" s="251"/>
      <c r="B452" s="253"/>
      <c r="C452" s="94" t="s">
        <v>294</v>
      </c>
      <c r="D452" s="95">
        <v>0</v>
      </c>
      <c r="E452" s="95">
        <v>0</v>
      </c>
      <c r="F452" s="95">
        <v>0</v>
      </c>
      <c r="G452" s="95">
        <v>0</v>
      </c>
      <c r="H452" s="95">
        <v>0</v>
      </c>
      <c r="I452" s="96">
        <v>0</v>
      </c>
      <c r="J452" s="96">
        <v>0</v>
      </c>
      <c r="K452" s="96">
        <v>0</v>
      </c>
    </row>
    <row r="453" spans="1:11" ht="47.25">
      <c r="A453" s="252"/>
      <c r="B453" s="253"/>
      <c r="C453" s="94" t="s">
        <v>81</v>
      </c>
      <c r="D453" s="95">
        <v>0</v>
      </c>
      <c r="E453" s="95">
        <v>0</v>
      </c>
      <c r="F453" s="95">
        <v>0</v>
      </c>
      <c r="G453" s="95">
        <v>0</v>
      </c>
      <c r="H453" s="95">
        <v>0</v>
      </c>
      <c r="I453" s="96">
        <v>0</v>
      </c>
      <c r="J453" s="96">
        <v>0</v>
      </c>
      <c r="K453" s="96">
        <v>0</v>
      </c>
    </row>
    <row r="454" spans="1:11" ht="15.75">
      <c r="A454" s="250" t="s">
        <v>303</v>
      </c>
      <c r="B454" s="250" t="s">
        <v>216</v>
      </c>
      <c r="C454" s="94" t="s">
        <v>9</v>
      </c>
      <c r="D454" s="95">
        <f>D455+D456+D457+D458</f>
        <v>0</v>
      </c>
      <c r="E454" s="95">
        <f>E455+E456+E457+E458</f>
        <v>0</v>
      </c>
      <c r="F454" s="95">
        <f>F455+F456+F457+F458</f>
        <v>0</v>
      </c>
      <c r="G454" s="95">
        <f>G455+G456+G457+G458</f>
        <v>0</v>
      </c>
      <c r="H454" s="95">
        <f>H455+H456+H457+H458</f>
        <v>0</v>
      </c>
      <c r="I454" s="96">
        <v>0</v>
      </c>
      <c r="J454" s="96">
        <v>0</v>
      </c>
      <c r="K454" s="96">
        <v>0</v>
      </c>
    </row>
    <row r="455" spans="1:11" ht="31.5">
      <c r="A455" s="251"/>
      <c r="B455" s="251"/>
      <c r="C455" s="94" t="s">
        <v>76</v>
      </c>
      <c r="D455" s="95">
        <v>0</v>
      </c>
      <c r="E455" s="95">
        <v>0</v>
      </c>
      <c r="F455" s="95">
        <f>340-340</f>
        <v>0</v>
      </c>
      <c r="G455" s="95">
        <f>340-340</f>
        <v>0</v>
      </c>
      <c r="H455" s="95">
        <f>340-340</f>
        <v>0</v>
      </c>
      <c r="I455" s="96">
        <v>0</v>
      </c>
      <c r="J455" s="96">
        <v>0</v>
      </c>
      <c r="K455" s="96">
        <v>0</v>
      </c>
    </row>
    <row r="456" spans="1:11" ht="31.5">
      <c r="A456" s="251"/>
      <c r="B456" s="251"/>
      <c r="C456" s="94" t="s">
        <v>213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6">
        <v>0</v>
      </c>
      <c r="J456" s="96">
        <v>0</v>
      </c>
      <c r="K456" s="96">
        <v>0</v>
      </c>
    </row>
    <row r="457" spans="1:11" ht="31.5">
      <c r="A457" s="251"/>
      <c r="B457" s="251"/>
      <c r="C457" s="94" t="s">
        <v>294</v>
      </c>
      <c r="D457" s="95">
        <v>0</v>
      </c>
      <c r="E457" s="95">
        <v>0</v>
      </c>
      <c r="F457" s="95">
        <v>0</v>
      </c>
      <c r="G457" s="95">
        <v>0</v>
      </c>
      <c r="H457" s="95">
        <v>0</v>
      </c>
      <c r="I457" s="96">
        <v>0</v>
      </c>
      <c r="J457" s="96">
        <v>0</v>
      </c>
      <c r="K457" s="96">
        <v>0</v>
      </c>
    </row>
    <row r="458" spans="1:11" ht="47.25">
      <c r="A458" s="252"/>
      <c r="B458" s="252"/>
      <c r="C458" s="94" t="s">
        <v>81</v>
      </c>
      <c r="D458" s="95">
        <v>0</v>
      </c>
      <c r="E458" s="95">
        <v>0</v>
      </c>
      <c r="F458" s="95">
        <v>0</v>
      </c>
      <c r="G458" s="95">
        <v>0</v>
      </c>
      <c r="H458" s="95">
        <v>0</v>
      </c>
      <c r="I458" s="96">
        <v>0</v>
      </c>
      <c r="J458" s="96">
        <v>0</v>
      </c>
      <c r="K458" s="96">
        <v>0</v>
      </c>
    </row>
    <row r="459" spans="1:11" ht="15.75">
      <c r="A459" s="250" t="s">
        <v>304</v>
      </c>
      <c r="B459" s="250" t="s">
        <v>216</v>
      </c>
      <c r="C459" s="94" t="s">
        <v>9</v>
      </c>
      <c r="D459" s="95">
        <f>D460+D461+D462+D463</f>
        <v>0</v>
      </c>
      <c r="E459" s="95">
        <f>E460+E461+E462+E463</f>
        <v>0</v>
      </c>
      <c r="F459" s="95">
        <f>F460+F461+F462+F463</f>
        <v>0</v>
      </c>
      <c r="G459" s="95">
        <f>G460+G461+G462+G463</f>
        <v>0</v>
      </c>
      <c r="H459" s="95">
        <f>H460+H461+H462+H463</f>
        <v>0</v>
      </c>
      <c r="I459" s="96">
        <v>0</v>
      </c>
      <c r="J459" s="96">
        <v>0</v>
      </c>
      <c r="K459" s="96">
        <v>0</v>
      </c>
    </row>
    <row r="460" spans="1:11" ht="31.5">
      <c r="A460" s="251"/>
      <c r="B460" s="251"/>
      <c r="C460" s="94" t="s">
        <v>76</v>
      </c>
      <c r="D460" s="95">
        <v>0</v>
      </c>
      <c r="E460" s="95">
        <v>0</v>
      </c>
      <c r="F460" s="95">
        <f>170-170</f>
        <v>0</v>
      </c>
      <c r="G460" s="95">
        <f>170-170</f>
        <v>0</v>
      </c>
      <c r="H460" s="95">
        <f>170-170</f>
        <v>0</v>
      </c>
      <c r="I460" s="96">
        <v>0</v>
      </c>
      <c r="J460" s="96">
        <v>0</v>
      </c>
      <c r="K460" s="96">
        <v>0</v>
      </c>
    </row>
    <row r="461" spans="1:11" ht="31.5">
      <c r="A461" s="251"/>
      <c r="B461" s="251"/>
      <c r="C461" s="94" t="s">
        <v>213</v>
      </c>
      <c r="D461" s="95">
        <v>0</v>
      </c>
      <c r="E461" s="95">
        <v>0</v>
      </c>
      <c r="F461" s="95">
        <v>0</v>
      </c>
      <c r="G461" s="95">
        <v>0</v>
      </c>
      <c r="H461" s="95">
        <v>0</v>
      </c>
      <c r="I461" s="96">
        <v>0</v>
      </c>
      <c r="J461" s="96">
        <v>0</v>
      </c>
      <c r="K461" s="96">
        <v>0</v>
      </c>
    </row>
    <row r="462" spans="1:11" ht="31.5">
      <c r="A462" s="251"/>
      <c r="B462" s="251"/>
      <c r="C462" s="94" t="s">
        <v>294</v>
      </c>
      <c r="D462" s="95">
        <v>0</v>
      </c>
      <c r="E462" s="95">
        <v>0</v>
      </c>
      <c r="F462" s="95">
        <v>0</v>
      </c>
      <c r="G462" s="95">
        <v>0</v>
      </c>
      <c r="H462" s="95">
        <v>0</v>
      </c>
      <c r="I462" s="96">
        <v>0</v>
      </c>
      <c r="J462" s="96">
        <v>0</v>
      </c>
      <c r="K462" s="96">
        <v>0</v>
      </c>
    </row>
    <row r="463" spans="1:11" ht="47.25">
      <c r="A463" s="252"/>
      <c r="B463" s="252"/>
      <c r="C463" s="94" t="s">
        <v>81</v>
      </c>
      <c r="D463" s="95">
        <v>0</v>
      </c>
      <c r="E463" s="95">
        <v>0</v>
      </c>
      <c r="F463" s="95">
        <v>0</v>
      </c>
      <c r="G463" s="98">
        <v>0</v>
      </c>
      <c r="H463" s="98">
        <v>0</v>
      </c>
      <c r="I463" s="96">
        <v>0</v>
      </c>
      <c r="J463" s="96">
        <v>0</v>
      </c>
      <c r="K463" s="96">
        <v>0</v>
      </c>
    </row>
    <row r="464" spans="1:11" ht="15.75">
      <c r="A464" s="250" t="s">
        <v>305</v>
      </c>
      <c r="B464" s="253" t="s">
        <v>215</v>
      </c>
      <c r="C464" s="94" t="s">
        <v>9</v>
      </c>
      <c r="D464" s="95">
        <f>D465+D466+D467+D468</f>
        <v>15</v>
      </c>
      <c r="E464" s="95">
        <f>E465+E466+E467+E468</f>
        <v>15</v>
      </c>
      <c r="F464" s="95">
        <f>F465+F466+F467+F468</f>
        <v>13.5</v>
      </c>
      <c r="G464" s="95">
        <f>G465+G466+G467+G468</f>
        <v>0</v>
      </c>
      <c r="H464" s="95">
        <f>H465+H466+H467+H468</f>
        <v>0</v>
      </c>
      <c r="I464" s="96">
        <f>H464/D464*100</f>
        <v>0</v>
      </c>
      <c r="J464" s="96">
        <f>G464/E464*100</f>
        <v>0</v>
      </c>
      <c r="K464" s="96">
        <f>G464/F464*100</f>
        <v>0</v>
      </c>
    </row>
    <row r="465" spans="1:11" ht="31.5">
      <c r="A465" s="251"/>
      <c r="B465" s="253"/>
      <c r="C465" s="94" t="s">
        <v>76</v>
      </c>
      <c r="D465" s="95">
        <v>15</v>
      </c>
      <c r="E465" s="95">
        <v>15</v>
      </c>
      <c r="F465" s="95">
        <v>13.5</v>
      </c>
      <c r="G465" s="95">
        <v>0</v>
      </c>
      <c r="H465" s="95">
        <v>0</v>
      </c>
      <c r="I465" s="96">
        <f>H465/D465*100</f>
        <v>0</v>
      </c>
      <c r="J465" s="96">
        <f>G465/E465*100</f>
        <v>0</v>
      </c>
      <c r="K465" s="96">
        <f>G465/F465*100</f>
        <v>0</v>
      </c>
    </row>
    <row r="466" spans="1:11" ht="31.5">
      <c r="A466" s="251"/>
      <c r="B466" s="253"/>
      <c r="C466" s="94" t="s">
        <v>213</v>
      </c>
      <c r="D466" s="95">
        <v>0</v>
      </c>
      <c r="E466" s="95">
        <v>0</v>
      </c>
      <c r="F466" s="95">
        <v>0</v>
      </c>
      <c r="G466" s="95">
        <v>0</v>
      </c>
      <c r="H466" s="95">
        <v>0</v>
      </c>
      <c r="I466" s="96">
        <v>0</v>
      </c>
      <c r="J466" s="96">
        <v>0</v>
      </c>
      <c r="K466" s="96">
        <v>0</v>
      </c>
    </row>
    <row r="467" spans="1:11" ht="31.5">
      <c r="A467" s="251"/>
      <c r="B467" s="253"/>
      <c r="C467" s="94" t="s">
        <v>294</v>
      </c>
      <c r="D467" s="95">
        <v>0</v>
      </c>
      <c r="E467" s="95">
        <v>0</v>
      </c>
      <c r="F467" s="95">
        <v>0</v>
      </c>
      <c r="G467" s="95">
        <v>0</v>
      </c>
      <c r="H467" s="95">
        <v>0</v>
      </c>
      <c r="I467" s="96">
        <v>0</v>
      </c>
      <c r="J467" s="96">
        <v>0</v>
      </c>
      <c r="K467" s="96">
        <v>0</v>
      </c>
    </row>
    <row r="468" spans="1:11" ht="47.25">
      <c r="A468" s="252"/>
      <c r="B468" s="253"/>
      <c r="C468" s="94" t="s">
        <v>81</v>
      </c>
      <c r="D468" s="95">
        <v>0</v>
      </c>
      <c r="E468" s="95">
        <v>0</v>
      </c>
      <c r="F468" s="95">
        <v>0</v>
      </c>
      <c r="G468" s="95">
        <v>0</v>
      </c>
      <c r="H468" s="95">
        <v>0</v>
      </c>
      <c r="I468" s="96">
        <v>0</v>
      </c>
      <c r="J468" s="96">
        <v>0</v>
      </c>
      <c r="K468" s="96">
        <v>0</v>
      </c>
    </row>
    <row r="469" spans="1:11" ht="15.75">
      <c r="A469" s="250" t="s">
        <v>306</v>
      </c>
      <c r="B469" s="253" t="s">
        <v>215</v>
      </c>
      <c r="C469" s="94" t="s">
        <v>9</v>
      </c>
      <c r="D469" s="95">
        <f>D470+D471+D472+D473</f>
        <v>160</v>
      </c>
      <c r="E469" s="95">
        <f>E470+E471+E472+E473</f>
        <v>160</v>
      </c>
      <c r="F469" s="95">
        <f>F470+F471+F472+F473</f>
        <v>160</v>
      </c>
      <c r="G469" s="95">
        <f>G470+G471+G472+G473</f>
        <v>0</v>
      </c>
      <c r="H469" s="95">
        <f>H470+H471+H472+H473</f>
        <v>0</v>
      </c>
      <c r="I469" s="96">
        <f>H469/D469*100</f>
        <v>0</v>
      </c>
      <c r="J469" s="96">
        <f>G469/E469*100</f>
        <v>0</v>
      </c>
      <c r="K469" s="96">
        <f>G469/F469*100</f>
        <v>0</v>
      </c>
    </row>
    <row r="470" spans="1:11" ht="31.5">
      <c r="A470" s="251"/>
      <c r="B470" s="253"/>
      <c r="C470" s="94" t="s">
        <v>76</v>
      </c>
      <c r="D470" s="95">
        <v>160</v>
      </c>
      <c r="E470" s="95">
        <v>160</v>
      </c>
      <c r="F470" s="95">
        <v>160</v>
      </c>
      <c r="G470" s="95">
        <v>0</v>
      </c>
      <c r="H470" s="95">
        <v>0</v>
      </c>
      <c r="I470" s="96">
        <f>H470/D470*100</f>
        <v>0</v>
      </c>
      <c r="J470" s="96">
        <f>G470/E470*100</f>
        <v>0</v>
      </c>
      <c r="K470" s="96">
        <f>G470/F470*100</f>
        <v>0</v>
      </c>
    </row>
    <row r="471" spans="1:11" ht="31.5">
      <c r="A471" s="251"/>
      <c r="B471" s="253"/>
      <c r="C471" s="94" t="s">
        <v>213</v>
      </c>
      <c r="D471" s="95">
        <v>0</v>
      </c>
      <c r="E471" s="95">
        <v>0</v>
      </c>
      <c r="F471" s="95">
        <v>0</v>
      </c>
      <c r="G471" s="95">
        <v>0</v>
      </c>
      <c r="H471" s="95">
        <v>0</v>
      </c>
      <c r="I471" s="96">
        <v>0</v>
      </c>
      <c r="J471" s="96">
        <v>0</v>
      </c>
      <c r="K471" s="96">
        <v>0</v>
      </c>
    </row>
    <row r="472" spans="1:11" ht="31.5">
      <c r="A472" s="251"/>
      <c r="B472" s="253"/>
      <c r="C472" s="94" t="s">
        <v>294</v>
      </c>
      <c r="D472" s="95">
        <v>0</v>
      </c>
      <c r="E472" s="95">
        <v>0</v>
      </c>
      <c r="F472" s="95">
        <v>0</v>
      </c>
      <c r="G472" s="95">
        <v>0</v>
      </c>
      <c r="H472" s="95">
        <v>0</v>
      </c>
      <c r="I472" s="96">
        <v>0</v>
      </c>
      <c r="J472" s="96">
        <v>0</v>
      </c>
      <c r="K472" s="96">
        <v>0</v>
      </c>
    </row>
    <row r="473" spans="1:11" ht="47.25">
      <c r="A473" s="252"/>
      <c r="B473" s="253"/>
      <c r="C473" s="94" t="s">
        <v>81</v>
      </c>
      <c r="D473" s="95">
        <v>0</v>
      </c>
      <c r="E473" s="95">
        <v>0</v>
      </c>
      <c r="F473" s="95">
        <v>0</v>
      </c>
      <c r="G473" s="95">
        <v>0</v>
      </c>
      <c r="H473" s="95">
        <v>0</v>
      </c>
      <c r="I473" s="96">
        <v>0</v>
      </c>
      <c r="J473" s="96">
        <v>0</v>
      </c>
      <c r="K473" s="96">
        <v>0</v>
      </c>
    </row>
    <row r="474" spans="1:11" ht="15.75">
      <c r="A474" s="250" t="s">
        <v>307</v>
      </c>
      <c r="B474" s="250" t="s">
        <v>226</v>
      </c>
      <c r="C474" s="94" t="s">
        <v>9</v>
      </c>
      <c r="D474" s="95">
        <f>D475+D476+D477+D478</f>
        <v>0</v>
      </c>
      <c r="E474" s="95">
        <f>E475+E476+E477+E478</f>
        <v>0</v>
      </c>
      <c r="F474" s="95">
        <f>F475+F476+F477+F478</f>
        <v>0</v>
      </c>
      <c r="G474" s="95">
        <f>G475+G476+G477+G478</f>
        <v>0</v>
      </c>
      <c r="H474" s="95">
        <f>H475+H476+H477+H478</f>
        <v>0</v>
      </c>
      <c r="I474" s="96">
        <v>0</v>
      </c>
      <c r="J474" s="96">
        <v>0</v>
      </c>
      <c r="K474" s="96">
        <v>0</v>
      </c>
    </row>
    <row r="475" spans="1:11" ht="31.5">
      <c r="A475" s="251"/>
      <c r="B475" s="251"/>
      <c r="C475" s="94" t="s">
        <v>76</v>
      </c>
      <c r="D475" s="95">
        <v>0</v>
      </c>
      <c r="E475" s="95">
        <v>0</v>
      </c>
      <c r="F475" s="95">
        <v>0</v>
      </c>
      <c r="G475" s="95">
        <v>0</v>
      </c>
      <c r="H475" s="95">
        <v>0</v>
      </c>
      <c r="I475" s="96">
        <v>0</v>
      </c>
      <c r="J475" s="96">
        <v>0</v>
      </c>
      <c r="K475" s="96">
        <v>0</v>
      </c>
    </row>
    <row r="476" spans="1:11" ht="31.5">
      <c r="A476" s="251"/>
      <c r="B476" s="251"/>
      <c r="C476" s="94" t="s">
        <v>213</v>
      </c>
      <c r="D476" s="95">
        <v>0</v>
      </c>
      <c r="E476" s="95">
        <v>0</v>
      </c>
      <c r="F476" s="95">
        <v>0</v>
      </c>
      <c r="G476" s="95">
        <v>0</v>
      </c>
      <c r="H476" s="95">
        <v>0</v>
      </c>
      <c r="I476" s="96">
        <v>0</v>
      </c>
      <c r="J476" s="96">
        <v>0</v>
      </c>
      <c r="K476" s="96">
        <v>0</v>
      </c>
    </row>
    <row r="477" spans="1:11" ht="31.5">
      <c r="A477" s="251"/>
      <c r="B477" s="251"/>
      <c r="C477" s="94" t="s">
        <v>294</v>
      </c>
      <c r="D477" s="95">
        <v>0</v>
      </c>
      <c r="E477" s="95">
        <v>0</v>
      </c>
      <c r="F477" s="95">
        <v>0</v>
      </c>
      <c r="G477" s="95">
        <v>0</v>
      </c>
      <c r="H477" s="95">
        <v>0</v>
      </c>
      <c r="I477" s="96">
        <v>0</v>
      </c>
      <c r="J477" s="96">
        <v>0</v>
      </c>
      <c r="K477" s="96">
        <v>0</v>
      </c>
    </row>
    <row r="478" spans="1:11" ht="47.25">
      <c r="A478" s="252"/>
      <c r="B478" s="252"/>
      <c r="C478" s="94" t="s">
        <v>81</v>
      </c>
      <c r="D478" s="95">
        <v>0</v>
      </c>
      <c r="E478" s="95">
        <v>0</v>
      </c>
      <c r="F478" s="95">
        <v>0</v>
      </c>
      <c r="G478" s="95">
        <v>0</v>
      </c>
      <c r="H478" s="95">
        <v>0</v>
      </c>
      <c r="I478" s="96">
        <v>0</v>
      </c>
      <c r="J478" s="96">
        <v>0</v>
      </c>
      <c r="K478" s="96">
        <v>0</v>
      </c>
    </row>
    <row r="479" spans="1:11" ht="15.75">
      <c r="A479" s="250" t="s">
        <v>308</v>
      </c>
      <c r="B479" s="250" t="s">
        <v>282</v>
      </c>
      <c r="C479" s="94" t="s">
        <v>9</v>
      </c>
      <c r="D479" s="95">
        <f>D480+D481+D482+D483</f>
        <v>0</v>
      </c>
      <c r="E479" s="95">
        <f>E480+E481+E482+E483</f>
        <v>0</v>
      </c>
      <c r="F479" s="95">
        <f>F480+F481+F482+F483</f>
        <v>0</v>
      </c>
      <c r="G479" s="95">
        <f>G480+G481+G482+G483</f>
        <v>0</v>
      </c>
      <c r="H479" s="95">
        <f>H480+H481+H482+H483</f>
        <v>0</v>
      </c>
      <c r="I479" s="96">
        <v>0</v>
      </c>
      <c r="J479" s="96">
        <v>0</v>
      </c>
      <c r="K479" s="96">
        <v>0</v>
      </c>
    </row>
    <row r="480" spans="1:11" ht="31.5">
      <c r="A480" s="251"/>
      <c r="B480" s="251"/>
      <c r="C480" s="94" t="s">
        <v>76</v>
      </c>
      <c r="D480" s="95">
        <v>0</v>
      </c>
      <c r="E480" s="95">
        <v>0</v>
      </c>
      <c r="F480" s="95">
        <v>0</v>
      </c>
      <c r="G480" s="95">
        <v>0</v>
      </c>
      <c r="H480" s="95">
        <v>0</v>
      </c>
      <c r="I480" s="96">
        <v>0</v>
      </c>
      <c r="J480" s="96">
        <v>0</v>
      </c>
      <c r="K480" s="96">
        <v>0</v>
      </c>
    </row>
    <row r="481" spans="1:11" ht="31.5">
      <c r="A481" s="251"/>
      <c r="B481" s="251"/>
      <c r="C481" s="94" t="s">
        <v>213</v>
      </c>
      <c r="D481" s="95">
        <v>0</v>
      </c>
      <c r="E481" s="95">
        <v>0</v>
      </c>
      <c r="F481" s="95">
        <v>0</v>
      </c>
      <c r="G481" s="95">
        <v>0</v>
      </c>
      <c r="H481" s="95">
        <v>0</v>
      </c>
      <c r="I481" s="96">
        <v>0</v>
      </c>
      <c r="J481" s="96">
        <v>0</v>
      </c>
      <c r="K481" s="96">
        <v>0</v>
      </c>
    </row>
    <row r="482" spans="1:11" ht="31.5">
      <c r="A482" s="251"/>
      <c r="B482" s="251"/>
      <c r="C482" s="94" t="s">
        <v>294</v>
      </c>
      <c r="D482" s="95">
        <v>0</v>
      </c>
      <c r="E482" s="95">
        <v>0</v>
      </c>
      <c r="F482" s="95">
        <v>0</v>
      </c>
      <c r="G482" s="95">
        <v>0</v>
      </c>
      <c r="H482" s="95">
        <v>0</v>
      </c>
      <c r="I482" s="96">
        <v>0</v>
      </c>
      <c r="J482" s="96">
        <v>0</v>
      </c>
      <c r="K482" s="96">
        <v>0</v>
      </c>
    </row>
    <row r="483" spans="1:11" ht="47.25">
      <c r="A483" s="252"/>
      <c r="B483" s="252"/>
      <c r="C483" s="94" t="s">
        <v>81</v>
      </c>
      <c r="D483" s="95">
        <v>0</v>
      </c>
      <c r="E483" s="95">
        <v>0</v>
      </c>
      <c r="F483" s="95">
        <v>0</v>
      </c>
      <c r="G483" s="95">
        <v>0</v>
      </c>
      <c r="H483" s="95">
        <v>0</v>
      </c>
      <c r="I483" s="96">
        <v>0</v>
      </c>
      <c r="J483" s="96">
        <v>0</v>
      </c>
      <c r="K483" s="96">
        <v>0</v>
      </c>
    </row>
    <row r="484" spans="1:11" ht="15.75">
      <c r="A484" s="246" t="s">
        <v>309</v>
      </c>
      <c r="B484" s="260" t="s">
        <v>310</v>
      </c>
      <c r="C484" s="94" t="s">
        <v>9</v>
      </c>
      <c r="D484" s="95">
        <f>D485+D486+D487+D488</f>
        <v>25</v>
      </c>
      <c r="E484" s="95">
        <f>E485+E486+E487+E488</f>
        <v>25</v>
      </c>
      <c r="F484" s="95">
        <f>F485+F486+F487+F488</f>
        <v>22.5</v>
      </c>
      <c r="G484" s="95">
        <f>G485+G486+G487+G488</f>
        <v>0</v>
      </c>
      <c r="H484" s="95">
        <f>H485+H486+H487+H488</f>
        <v>0</v>
      </c>
      <c r="I484" s="96">
        <f>H484/D484*100</f>
        <v>0</v>
      </c>
      <c r="J484" s="96">
        <f>G484/E484*100</f>
        <v>0</v>
      </c>
      <c r="K484" s="96">
        <f>G484/F484*100</f>
        <v>0</v>
      </c>
    </row>
    <row r="485" spans="1:11" ht="31.5">
      <c r="A485" s="246"/>
      <c r="B485" s="260"/>
      <c r="C485" s="94" t="s">
        <v>76</v>
      </c>
      <c r="D485" s="95">
        <f aca="true" t="shared" si="37" ref="D485:H488">D491</f>
        <v>25</v>
      </c>
      <c r="E485" s="95">
        <f t="shared" si="37"/>
        <v>25</v>
      </c>
      <c r="F485" s="95">
        <f t="shared" si="37"/>
        <v>22.5</v>
      </c>
      <c r="G485" s="95">
        <f t="shared" si="37"/>
        <v>0</v>
      </c>
      <c r="H485" s="95">
        <f t="shared" si="37"/>
        <v>0</v>
      </c>
      <c r="I485" s="96">
        <f>H485/D485*100</f>
        <v>0</v>
      </c>
      <c r="J485" s="96">
        <f>G485/E485*100</f>
        <v>0</v>
      </c>
      <c r="K485" s="96">
        <f>G485/F485*100</f>
        <v>0</v>
      </c>
    </row>
    <row r="486" spans="1:11" ht="47.25">
      <c r="A486" s="246"/>
      <c r="B486" s="260"/>
      <c r="C486" s="94" t="s">
        <v>78</v>
      </c>
      <c r="D486" s="95">
        <f t="shared" si="37"/>
        <v>0</v>
      </c>
      <c r="E486" s="95">
        <f t="shared" si="37"/>
        <v>0</v>
      </c>
      <c r="F486" s="95">
        <f t="shared" si="37"/>
        <v>0</v>
      </c>
      <c r="G486" s="95">
        <f t="shared" si="37"/>
        <v>0</v>
      </c>
      <c r="H486" s="95">
        <f t="shared" si="37"/>
        <v>0</v>
      </c>
      <c r="I486" s="96">
        <v>0</v>
      </c>
      <c r="J486" s="96">
        <v>0</v>
      </c>
      <c r="K486" s="96">
        <v>0</v>
      </c>
    </row>
    <row r="487" spans="1:11" ht="47.25">
      <c r="A487" s="246"/>
      <c r="B487" s="260"/>
      <c r="C487" s="94" t="s">
        <v>80</v>
      </c>
      <c r="D487" s="95">
        <f t="shared" si="37"/>
        <v>0</v>
      </c>
      <c r="E487" s="95">
        <f t="shared" si="37"/>
        <v>0</v>
      </c>
      <c r="F487" s="95">
        <f t="shared" si="37"/>
        <v>0</v>
      </c>
      <c r="G487" s="95">
        <f t="shared" si="37"/>
        <v>0</v>
      </c>
      <c r="H487" s="95">
        <f t="shared" si="37"/>
        <v>0</v>
      </c>
      <c r="I487" s="96">
        <v>0</v>
      </c>
      <c r="J487" s="96">
        <v>0</v>
      </c>
      <c r="K487" s="96">
        <v>0</v>
      </c>
    </row>
    <row r="488" spans="1:11" ht="47.25">
      <c r="A488" s="246"/>
      <c r="B488" s="260"/>
      <c r="C488" s="94" t="s">
        <v>81</v>
      </c>
      <c r="D488" s="95">
        <f t="shared" si="37"/>
        <v>0</v>
      </c>
      <c r="E488" s="95">
        <f t="shared" si="37"/>
        <v>0</v>
      </c>
      <c r="F488" s="95">
        <f t="shared" si="37"/>
        <v>0</v>
      </c>
      <c r="G488" s="95">
        <f t="shared" si="37"/>
        <v>0</v>
      </c>
      <c r="H488" s="95">
        <f t="shared" si="37"/>
        <v>0</v>
      </c>
      <c r="I488" s="96">
        <v>0</v>
      </c>
      <c r="J488" s="96">
        <v>0</v>
      </c>
      <c r="K488" s="96">
        <v>0</v>
      </c>
    </row>
    <row r="489" spans="1:11" ht="15.75">
      <c r="A489" s="246"/>
      <c r="B489" s="257" t="s">
        <v>82</v>
      </c>
      <c r="C489" s="258"/>
      <c r="D489" s="258"/>
      <c r="E489" s="258"/>
      <c r="F489" s="258"/>
      <c r="G489" s="258"/>
      <c r="H489" s="258"/>
      <c r="I489" s="258"/>
      <c r="J489" s="258"/>
      <c r="K489" s="259"/>
    </row>
    <row r="490" spans="1:11" ht="15.75">
      <c r="A490" s="246"/>
      <c r="B490" s="260" t="s">
        <v>215</v>
      </c>
      <c r="C490" s="94" t="s">
        <v>9</v>
      </c>
      <c r="D490" s="95">
        <f>D491+D492+D493+D494</f>
        <v>25</v>
      </c>
      <c r="E490" s="95">
        <f>E491+E492+E493+E494</f>
        <v>25</v>
      </c>
      <c r="F490" s="95">
        <f>F491+F492+F493+F494</f>
        <v>22.5</v>
      </c>
      <c r="G490" s="95">
        <f>G491+G492+G493+G494</f>
        <v>0</v>
      </c>
      <c r="H490" s="95">
        <f>H491+H492+H493+H494</f>
        <v>0</v>
      </c>
      <c r="I490" s="96">
        <f>H490/D490*100</f>
        <v>0</v>
      </c>
      <c r="J490" s="96">
        <f>G490/E490*100</f>
        <v>0</v>
      </c>
      <c r="K490" s="96">
        <f>G490/F490*100</f>
        <v>0</v>
      </c>
    </row>
    <row r="491" spans="1:11" ht="31.5">
      <c r="A491" s="246"/>
      <c r="B491" s="260"/>
      <c r="C491" s="94" t="s">
        <v>76</v>
      </c>
      <c r="D491" s="95">
        <f>D496+D501</f>
        <v>25</v>
      </c>
      <c r="E491" s="95">
        <f>E496+E501</f>
        <v>25</v>
      </c>
      <c r="F491" s="95">
        <f>F496+F501</f>
        <v>22.5</v>
      </c>
      <c r="G491" s="95">
        <f>G496+G501</f>
        <v>0</v>
      </c>
      <c r="H491" s="95">
        <f>H496+H501</f>
        <v>0</v>
      </c>
      <c r="I491" s="96">
        <f aca="true" t="shared" si="38" ref="I491:I501">H491/D491*100</f>
        <v>0</v>
      </c>
      <c r="J491" s="96">
        <f aca="true" t="shared" si="39" ref="J491:J501">G491/E491*100</f>
        <v>0</v>
      </c>
      <c r="K491" s="96">
        <f aca="true" t="shared" si="40" ref="K491:K501">G491/F491*100</f>
        <v>0</v>
      </c>
    </row>
    <row r="492" spans="1:11" ht="47.25">
      <c r="A492" s="246"/>
      <c r="B492" s="260"/>
      <c r="C492" s="94" t="s">
        <v>78</v>
      </c>
      <c r="D492" s="95">
        <f aca="true" t="shared" si="41" ref="D492:H494">D497+D502</f>
        <v>0</v>
      </c>
      <c r="E492" s="95">
        <f t="shared" si="41"/>
        <v>0</v>
      </c>
      <c r="F492" s="95">
        <f t="shared" si="41"/>
        <v>0</v>
      </c>
      <c r="G492" s="95">
        <f t="shared" si="41"/>
        <v>0</v>
      </c>
      <c r="H492" s="95">
        <f t="shared" si="41"/>
        <v>0</v>
      </c>
      <c r="I492" s="96">
        <v>0</v>
      </c>
      <c r="J492" s="96">
        <v>0</v>
      </c>
      <c r="K492" s="96">
        <v>0</v>
      </c>
    </row>
    <row r="493" spans="1:11" ht="47.25">
      <c r="A493" s="246"/>
      <c r="B493" s="260"/>
      <c r="C493" s="94" t="s">
        <v>80</v>
      </c>
      <c r="D493" s="95">
        <f t="shared" si="41"/>
        <v>0</v>
      </c>
      <c r="E493" s="95">
        <f t="shared" si="41"/>
        <v>0</v>
      </c>
      <c r="F493" s="95">
        <f>F498+F503</f>
        <v>0</v>
      </c>
      <c r="G493" s="95">
        <f>G498+G503</f>
        <v>0</v>
      </c>
      <c r="H493" s="95">
        <f>H498+H503</f>
        <v>0</v>
      </c>
      <c r="I493" s="96">
        <v>0</v>
      </c>
      <c r="J493" s="96">
        <v>0</v>
      </c>
      <c r="K493" s="96">
        <v>0</v>
      </c>
    </row>
    <row r="494" spans="1:11" ht="47.25">
      <c r="A494" s="246"/>
      <c r="B494" s="260"/>
      <c r="C494" s="94" t="s">
        <v>81</v>
      </c>
      <c r="D494" s="95">
        <f t="shared" si="41"/>
        <v>0</v>
      </c>
      <c r="E494" s="95">
        <f t="shared" si="41"/>
        <v>0</v>
      </c>
      <c r="F494" s="95">
        <f t="shared" si="41"/>
        <v>0</v>
      </c>
      <c r="G494" s="95">
        <f t="shared" si="41"/>
        <v>0</v>
      </c>
      <c r="H494" s="95">
        <f t="shared" si="41"/>
        <v>0</v>
      </c>
      <c r="I494" s="96">
        <v>0</v>
      </c>
      <c r="J494" s="96">
        <v>0</v>
      </c>
      <c r="K494" s="96">
        <v>0</v>
      </c>
    </row>
    <row r="495" spans="1:11" ht="15.75">
      <c r="A495" s="250" t="s">
        <v>311</v>
      </c>
      <c r="B495" s="260" t="s">
        <v>215</v>
      </c>
      <c r="C495" s="94" t="s">
        <v>9</v>
      </c>
      <c r="D495" s="95">
        <f>D496+D497+D498+D499</f>
        <v>10</v>
      </c>
      <c r="E495" s="95">
        <f>E496+E497+E498+E499</f>
        <v>10</v>
      </c>
      <c r="F495" s="95">
        <f>F496+F497+F498+F499</f>
        <v>10</v>
      </c>
      <c r="G495" s="95">
        <f>G496+G497+G498+G499</f>
        <v>0</v>
      </c>
      <c r="H495" s="95">
        <f>H496+H497+H498+H499</f>
        <v>0</v>
      </c>
      <c r="I495" s="96">
        <f t="shared" si="38"/>
        <v>0</v>
      </c>
      <c r="J495" s="96">
        <f t="shared" si="39"/>
        <v>0</v>
      </c>
      <c r="K495" s="96">
        <f t="shared" si="40"/>
        <v>0</v>
      </c>
    </row>
    <row r="496" spans="1:11" ht="31.5">
      <c r="A496" s="251"/>
      <c r="B496" s="260"/>
      <c r="C496" s="94" t="s">
        <v>76</v>
      </c>
      <c r="D496" s="95">
        <v>10</v>
      </c>
      <c r="E496" s="95">
        <v>10</v>
      </c>
      <c r="F496" s="95">
        <v>10</v>
      </c>
      <c r="G496" s="95">
        <v>0</v>
      </c>
      <c r="H496" s="95">
        <v>0</v>
      </c>
      <c r="I496" s="96">
        <f t="shared" si="38"/>
        <v>0</v>
      </c>
      <c r="J496" s="96">
        <f t="shared" si="39"/>
        <v>0</v>
      </c>
      <c r="K496" s="96">
        <f t="shared" si="40"/>
        <v>0</v>
      </c>
    </row>
    <row r="497" spans="1:11" ht="47.25">
      <c r="A497" s="251"/>
      <c r="B497" s="260"/>
      <c r="C497" s="94" t="s">
        <v>78</v>
      </c>
      <c r="D497" s="95">
        <v>0</v>
      </c>
      <c r="E497" s="95">
        <v>0</v>
      </c>
      <c r="F497" s="95">
        <v>0</v>
      </c>
      <c r="G497" s="95">
        <v>0</v>
      </c>
      <c r="H497" s="95">
        <v>0</v>
      </c>
      <c r="I497" s="96">
        <v>0</v>
      </c>
      <c r="J497" s="96">
        <v>0</v>
      </c>
      <c r="K497" s="96">
        <v>0</v>
      </c>
    </row>
    <row r="498" spans="1:11" ht="47.25">
      <c r="A498" s="251"/>
      <c r="B498" s="260"/>
      <c r="C498" s="94" t="s">
        <v>80</v>
      </c>
      <c r="D498" s="95">
        <v>0</v>
      </c>
      <c r="E498" s="95">
        <v>0</v>
      </c>
      <c r="F498" s="95">
        <v>0</v>
      </c>
      <c r="G498" s="95">
        <v>0</v>
      </c>
      <c r="H498" s="95">
        <v>0</v>
      </c>
      <c r="I498" s="96">
        <v>0</v>
      </c>
      <c r="J498" s="96">
        <v>0</v>
      </c>
      <c r="K498" s="96">
        <v>0</v>
      </c>
    </row>
    <row r="499" spans="1:11" ht="47.25">
      <c r="A499" s="252"/>
      <c r="B499" s="260"/>
      <c r="C499" s="94" t="s">
        <v>81</v>
      </c>
      <c r="D499" s="95">
        <v>0</v>
      </c>
      <c r="E499" s="95">
        <v>0</v>
      </c>
      <c r="F499" s="95">
        <v>0</v>
      </c>
      <c r="G499" s="95">
        <v>0</v>
      </c>
      <c r="H499" s="95">
        <v>0</v>
      </c>
      <c r="I499" s="96">
        <v>0</v>
      </c>
      <c r="J499" s="96">
        <v>0</v>
      </c>
      <c r="K499" s="96">
        <v>0</v>
      </c>
    </row>
    <row r="500" spans="1:11" ht="15.75">
      <c r="A500" s="250" t="s">
        <v>312</v>
      </c>
      <c r="B500" s="260" t="s">
        <v>215</v>
      </c>
      <c r="C500" s="94" t="s">
        <v>9</v>
      </c>
      <c r="D500" s="95">
        <f>D501+D502+D503+D504</f>
        <v>15</v>
      </c>
      <c r="E500" s="95">
        <f>E501+E502+E503+E504</f>
        <v>15</v>
      </c>
      <c r="F500" s="95">
        <f>F501+F502+F503+F504</f>
        <v>12.5</v>
      </c>
      <c r="G500" s="95">
        <f>G501+G502+G503+G504</f>
        <v>0</v>
      </c>
      <c r="H500" s="95">
        <f>H501+H502+H503+H504</f>
        <v>0</v>
      </c>
      <c r="I500" s="96">
        <f t="shared" si="38"/>
        <v>0</v>
      </c>
      <c r="J500" s="96">
        <f t="shared" si="39"/>
        <v>0</v>
      </c>
      <c r="K500" s="96">
        <f t="shared" si="40"/>
        <v>0</v>
      </c>
    </row>
    <row r="501" spans="1:11" ht="31.5">
      <c r="A501" s="251"/>
      <c r="B501" s="260"/>
      <c r="C501" s="94" t="s">
        <v>76</v>
      </c>
      <c r="D501" s="95">
        <v>15</v>
      </c>
      <c r="E501" s="95">
        <v>15</v>
      </c>
      <c r="F501" s="95">
        <v>12.5</v>
      </c>
      <c r="G501" s="95">
        <v>0</v>
      </c>
      <c r="H501" s="95">
        <v>0</v>
      </c>
      <c r="I501" s="96">
        <f t="shared" si="38"/>
        <v>0</v>
      </c>
      <c r="J501" s="96">
        <f t="shared" si="39"/>
        <v>0</v>
      </c>
      <c r="K501" s="96">
        <f t="shared" si="40"/>
        <v>0</v>
      </c>
    </row>
    <row r="502" spans="1:11" ht="47.25">
      <c r="A502" s="251"/>
      <c r="B502" s="260"/>
      <c r="C502" s="94" t="s">
        <v>78</v>
      </c>
      <c r="D502" s="95">
        <v>0</v>
      </c>
      <c r="E502" s="95">
        <v>0</v>
      </c>
      <c r="F502" s="95">
        <v>0</v>
      </c>
      <c r="G502" s="95">
        <v>0</v>
      </c>
      <c r="H502" s="95">
        <v>0</v>
      </c>
      <c r="I502" s="96">
        <v>0</v>
      </c>
      <c r="J502" s="96">
        <v>0</v>
      </c>
      <c r="K502" s="96">
        <v>0</v>
      </c>
    </row>
    <row r="503" spans="1:11" ht="47.25">
      <c r="A503" s="251"/>
      <c r="B503" s="260"/>
      <c r="C503" s="94" t="s">
        <v>80</v>
      </c>
      <c r="D503" s="95">
        <v>0</v>
      </c>
      <c r="E503" s="95">
        <v>0</v>
      </c>
      <c r="F503" s="95">
        <v>0</v>
      </c>
      <c r="G503" s="95">
        <v>0</v>
      </c>
      <c r="H503" s="95">
        <v>0</v>
      </c>
      <c r="I503" s="96">
        <v>0</v>
      </c>
      <c r="J503" s="96">
        <v>0</v>
      </c>
      <c r="K503" s="96">
        <v>0</v>
      </c>
    </row>
    <row r="504" spans="1:11" ht="47.25">
      <c r="A504" s="252"/>
      <c r="B504" s="260"/>
      <c r="C504" s="94" t="s">
        <v>81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6">
        <v>0</v>
      </c>
      <c r="J504" s="96">
        <v>0</v>
      </c>
      <c r="K504" s="96">
        <v>0</v>
      </c>
    </row>
    <row r="505" spans="1:11" ht="15.75">
      <c r="A505" s="246" t="s">
        <v>313</v>
      </c>
      <c r="B505" s="260" t="s">
        <v>292</v>
      </c>
      <c r="C505" s="94" t="s">
        <v>9</v>
      </c>
      <c r="D505" s="95">
        <f>D506+D507+D508+D509</f>
        <v>0</v>
      </c>
      <c r="E505" s="95">
        <f>E506+E507+E508+E509</f>
        <v>0</v>
      </c>
      <c r="F505" s="95">
        <f>F506+F507+F508+F509</f>
        <v>0</v>
      </c>
      <c r="G505" s="95">
        <f>G506+G507+G508+G509</f>
        <v>0</v>
      </c>
      <c r="H505" s="95">
        <f>H506+H507+H508+H509</f>
        <v>0</v>
      </c>
      <c r="I505" s="96">
        <v>0</v>
      </c>
      <c r="J505" s="96">
        <v>0</v>
      </c>
      <c r="K505" s="96">
        <v>0</v>
      </c>
    </row>
    <row r="506" spans="1:11" ht="31.5">
      <c r="A506" s="246"/>
      <c r="B506" s="260"/>
      <c r="C506" s="94" t="s">
        <v>76</v>
      </c>
      <c r="D506" s="95">
        <f>D512</f>
        <v>0</v>
      </c>
      <c r="E506" s="95">
        <f>E512</f>
        <v>0</v>
      </c>
      <c r="F506" s="95">
        <f>F512</f>
        <v>0</v>
      </c>
      <c r="G506" s="95">
        <f>G512</f>
        <v>0</v>
      </c>
      <c r="H506" s="95">
        <f>H512</f>
        <v>0</v>
      </c>
      <c r="I506" s="96">
        <v>0</v>
      </c>
      <c r="J506" s="96">
        <v>0</v>
      </c>
      <c r="K506" s="96">
        <v>0</v>
      </c>
    </row>
    <row r="507" spans="1:11" ht="47.25">
      <c r="A507" s="246"/>
      <c r="B507" s="260"/>
      <c r="C507" s="94" t="s">
        <v>78</v>
      </c>
      <c r="D507" s="95">
        <f aca="true" t="shared" si="42" ref="D507:H509">D513</f>
        <v>0</v>
      </c>
      <c r="E507" s="95">
        <f t="shared" si="42"/>
        <v>0</v>
      </c>
      <c r="F507" s="95">
        <f t="shared" si="42"/>
        <v>0</v>
      </c>
      <c r="G507" s="95">
        <f t="shared" si="42"/>
        <v>0</v>
      </c>
      <c r="H507" s="95">
        <f t="shared" si="42"/>
        <v>0</v>
      </c>
      <c r="I507" s="96">
        <v>0</v>
      </c>
      <c r="J507" s="96">
        <v>0</v>
      </c>
      <c r="K507" s="96">
        <v>0</v>
      </c>
    </row>
    <row r="508" spans="1:11" ht="47.25">
      <c r="A508" s="246"/>
      <c r="B508" s="260"/>
      <c r="C508" s="94" t="s">
        <v>80</v>
      </c>
      <c r="D508" s="95">
        <f t="shared" si="42"/>
        <v>0</v>
      </c>
      <c r="E508" s="95">
        <f t="shared" si="42"/>
        <v>0</v>
      </c>
      <c r="F508" s="95">
        <f t="shared" si="42"/>
        <v>0</v>
      </c>
      <c r="G508" s="95">
        <f t="shared" si="42"/>
        <v>0</v>
      </c>
      <c r="H508" s="95">
        <f t="shared" si="42"/>
        <v>0</v>
      </c>
      <c r="I508" s="96">
        <v>0</v>
      </c>
      <c r="J508" s="96">
        <v>0</v>
      </c>
      <c r="K508" s="96">
        <v>0</v>
      </c>
    </row>
    <row r="509" spans="1:11" ht="47.25">
      <c r="A509" s="246"/>
      <c r="B509" s="260"/>
      <c r="C509" s="94" t="s">
        <v>81</v>
      </c>
      <c r="D509" s="95">
        <f t="shared" si="42"/>
        <v>0</v>
      </c>
      <c r="E509" s="95">
        <f t="shared" si="42"/>
        <v>0</v>
      </c>
      <c r="F509" s="95">
        <f t="shared" si="42"/>
        <v>0</v>
      </c>
      <c r="G509" s="95">
        <f t="shared" si="42"/>
        <v>0</v>
      </c>
      <c r="H509" s="95">
        <f t="shared" si="42"/>
        <v>0</v>
      </c>
      <c r="I509" s="96">
        <v>0</v>
      </c>
      <c r="J509" s="96">
        <v>0</v>
      </c>
      <c r="K509" s="96">
        <v>0</v>
      </c>
    </row>
    <row r="510" spans="1:11" ht="15.75">
      <c r="A510" s="246"/>
      <c r="B510" s="257" t="s">
        <v>82</v>
      </c>
      <c r="C510" s="258"/>
      <c r="D510" s="258"/>
      <c r="E510" s="258"/>
      <c r="F510" s="258"/>
      <c r="G510" s="258"/>
      <c r="H510" s="258"/>
      <c r="I510" s="258"/>
      <c r="J510" s="258"/>
      <c r="K510" s="259"/>
    </row>
    <row r="511" spans="1:11" ht="15.75">
      <c r="A511" s="246"/>
      <c r="B511" s="260" t="s">
        <v>215</v>
      </c>
      <c r="C511" s="94" t="s">
        <v>9</v>
      </c>
      <c r="D511" s="95">
        <f>D512+D513+D514+D515</f>
        <v>0</v>
      </c>
      <c r="E511" s="95">
        <f>E512+E513+E514+E515</f>
        <v>0</v>
      </c>
      <c r="F511" s="95">
        <f>F512+F513+F514+F515</f>
        <v>0</v>
      </c>
      <c r="G511" s="95">
        <f>G512+G513+G514+G515</f>
        <v>0</v>
      </c>
      <c r="H511" s="95">
        <f>H512+H513+H514+H515</f>
        <v>0</v>
      </c>
      <c r="I511" s="95">
        <v>0</v>
      </c>
      <c r="J511" s="95">
        <v>0</v>
      </c>
      <c r="K511" s="95">
        <v>0</v>
      </c>
    </row>
    <row r="512" spans="1:11" ht="31.5">
      <c r="A512" s="246"/>
      <c r="B512" s="260"/>
      <c r="C512" s="94" t="s">
        <v>76</v>
      </c>
      <c r="D512" s="95">
        <f>D517</f>
        <v>0</v>
      </c>
      <c r="E512" s="95">
        <f>E517</f>
        <v>0</v>
      </c>
      <c r="F512" s="95">
        <f>F517</f>
        <v>0</v>
      </c>
      <c r="G512" s="95">
        <f>G517</f>
        <v>0</v>
      </c>
      <c r="H512" s="95">
        <f>H517</f>
        <v>0</v>
      </c>
      <c r="I512" s="95">
        <v>0</v>
      </c>
      <c r="J512" s="95">
        <v>0</v>
      </c>
      <c r="K512" s="95">
        <v>0</v>
      </c>
    </row>
    <row r="513" spans="1:11" ht="47.25">
      <c r="A513" s="246"/>
      <c r="B513" s="260"/>
      <c r="C513" s="94" t="s">
        <v>78</v>
      </c>
      <c r="D513" s="95">
        <v>0</v>
      </c>
      <c r="E513" s="95">
        <v>0</v>
      </c>
      <c r="F513" s="95">
        <v>0</v>
      </c>
      <c r="G513" s="95">
        <v>0</v>
      </c>
      <c r="H513" s="95">
        <v>0</v>
      </c>
      <c r="I513" s="95">
        <v>0</v>
      </c>
      <c r="J513" s="95">
        <v>0</v>
      </c>
      <c r="K513" s="95">
        <v>0</v>
      </c>
    </row>
    <row r="514" spans="1:11" ht="47.25">
      <c r="A514" s="246"/>
      <c r="B514" s="260"/>
      <c r="C514" s="94" t="s">
        <v>80</v>
      </c>
      <c r="D514" s="95">
        <v>0</v>
      </c>
      <c r="E514" s="95">
        <v>0</v>
      </c>
      <c r="F514" s="95">
        <v>0</v>
      </c>
      <c r="G514" s="95">
        <v>0</v>
      </c>
      <c r="H514" s="95">
        <v>0</v>
      </c>
      <c r="I514" s="95">
        <v>0</v>
      </c>
      <c r="J514" s="95">
        <v>0</v>
      </c>
      <c r="K514" s="95">
        <v>0</v>
      </c>
    </row>
    <row r="515" spans="1:11" ht="47.25">
      <c r="A515" s="246"/>
      <c r="B515" s="260"/>
      <c r="C515" s="94" t="s">
        <v>81</v>
      </c>
      <c r="D515" s="95">
        <v>0</v>
      </c>
      <c r="E515" s="95">
        <v>0</v>
      </c>
      <c r="F515" s="95">
        <v>0</v>
      </c>
      <c r="G515" s="95">
        <v>0</v>
      </c>
      <c r="H515" s="95">
        <v>0</v>
      </c>
      <c r="I515" s="95">
        <v>0</v>
      </c>
      <c r="J515" s="95">
        <v>0</v>
      </c>
      <c r="K515" s="95">
        <v>0</v>
      </c>
    </row>
    <row r="516" spans="1:11" ht="15.75">
      <c r="A516" s="239" t="s">
        <v>314</v>
      </c>
      <c r="B516" s="260" t="s">
        <v>215</v>
      </c>
      <c r="C516" s="94" t="s">
        <v>9</v>
      </c>
      <c r="D516" s="95">
        <f>D517+D518+D519+D520</f>
        <v>0</v>
      </c>
      <c r="E516" s="95">
        <f>E517+E518+E519+E520</f>
        <v>0</v>
      </c>
      <c r="F516" s="95">
        <f>F517+F518+F519+F520</f>
        <v>0</v>
      </c>
      <c r="G516" s="95">
        <f>G517+G518+G519+G520</f>
        <v>0</v>
      </c>
      <c r="H516" s="95">
        <f>H517+H518+H519+H520</f>
        <v>0</v>
      </c>
      <c r="I516" s="95">
        <v>0</v>
      </c>
      <c r="J516" s="95">
        <v>0</v>
      </c>
      <c r="K516" s="95">
        <v>0</v>
      </c>
    </row>
    <row r="517" spans="1:11" ht="31.5">
      <c r="A517" s="240"/>
      <c r="B517" s="260"/>
      <c r="C517" s="94" t="s">
        <v>76</v>
      </c>
      <c r="D517" s="95">
        <v>0</v>
      </c>
      <c r="E517" s="95">
        <v>0</v>
      </c>
      <c r="F517" s="95">
        <f>100-100</f>
        <v>0</v>
      </c>
      <c r="G517" s="95">
        <v>0</v>
      </c>
      <c r="H517" s="95">
        <v>0</v>
      </c>
      <c r="I517" s="95">
        <v>0</v>
      </c>
      <c r="J517" s="95">
        <v>0</v>
      </c>
      <c r="K517" s="95">
        <v>0</v>
      </c>
    </row>
    <row r="518" spans="1:11" ht="47.25">
      <c r="A518" s="240"/>
      <c r="B518" s="260"/>
      <c r="C518" s="94" t="s">
        <v>78</v>
      </c>
      <c r="D518" s="95">
        <v>0</v>
      </c>
      <c r="E518" s="95">
        <v>0</v>
      </c>
      <c r="F518" s="95">
        <v>0</v>
      </c>
      <c r="G518" s="95">
        <v>0</v>
      </c>
      <c r="H518" s="95">
        <v>0</v>
      </c>
      <c r="I518" s="95">
        <v>0</v>
      </c>
      <c r="J518" s="95">
        <v>0</v>
      </c>
      <c r="K518" s="95">
        <v>0</v>
      </c>
    </row>
    <row r="519" spans="1:11" ht="47.25">
      <c r="A519" s="240"/>
      <c r="B519" s="260"/>
      <c r="C519" s="94" t="s">
        <v>80</v>
      </c>
      <c r="D519" s="95">
        <v>0</v>
      </c>
      <c r="E519" s="95">
        <v>0</v>
      </c>
      <c r="F519" s="95">
        <v>0</v>
      </c>
      <c r="G519" s="95">
        <v>0</v>
      </c>
      <c r="H519" s="95">
        <v>0</v>
      </c>
      <c r="I519" s="95">
        <v>0</v>
      </c>
      <c r="J519" s="95">
        <v>0</v>
      </c>
      <c r="K519" s="95">
        <v>0</v>
      </c>
    </row>
    <row r="520" spans="1:11" ht="47.25">
      <c r="A520" s="241"/>
      <c r="B520" s="260"/>
      <c r="C520" s="94" t="s">
        <v>81</v>
      </c>
      <c r="D520" s="95">
        <v>0</v>
      </c>
      <c r="E520" s="95">
        <v>0</v>
      </c>
      <c r="F520" s="95">
        <v>0</v>
      </c>
      <c r="G520" s="95">
        <v>0</v>
      </c>
      <c r="H520" s="95">
        <v>0</v>
      </c>
      <c r="I520" s="95">
        <v>0</v>
      </c>
      <c r="J520" s="95">
        <v>0</v>
      </c>
      <c r="K520" s="95">
        <v>0</v>
      </c>
    </row>
  </sheetData>
  <sheetProtection/>
  <mergeCells count="189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35:A60"/>
    <mergeCell ref="B35:B39"/>
    <mergeCell ref="B40:K40"/>
    <mergeCell ref="B41:B45"/>
    <mergeCell ref="B46:B50"/>
    <mergeCell ref="B51:B55"/>
    <mergeCell ref="B56:B60"/>
    <mergeCell ref="A61:F61"/>
    <mergeCell ref="A62:A82"/>
    <mergeCell ref="B62:B66"/>
    <mergeCell ref="B67:K67"/>
    <mergeCell ref="B68:B72"/>
    <mergeCell ref="B73:B77"/>
    <mergeCell ref="B78:B82"/>
    <mergeCell ref="A83:A87"/>
    <mergeCell ref="B83:B87"/>
    <mergeCell ref="A88:A92"/>
    <mergeCell ref="B88:B92"/>
    <mergeCell ref="A93:A97"/>
    <mergeCell ref="B93:B97"/>
    <mergeCell ref="A98:A102"/>
    <mergeCell ref="B98:B102"/>
    <mergeCell ref="A103:A107"/>
    <mergeCell ref="B103:B107"/>
    <mergeCell ref="A108:A112"/>
    <mergeCell ref="B108:B112"/>
    <mergeCell ref="A113:A138"/>
    <mergeCell ref="B113:B117"/>
    <mergeCell ref="B118:K118"/>
    <mergeCell ref="B119:B123"/>
    <mergeCell ref="B124:B128"/>
    <mergeCell ref="B129:B133"/>
    <mergeCell ref="B134:B138"/>
    <mergeCell ref="A139:A143"/>
    <mergeCell ref="B139:B143"/>
    <mergeCell ref="A144:A148"/>
    <mergeCell ref="B144:B148"/>
    <mergeCell ref="A149:A153"/>
    <mergeCell ref="B149:B153"/>
    <mergeCell ref="A154:A158"/>
    <mergeCell ref="B154:B158"/>
    <mergeCell ref="A159:A163"/>
    <mergeCell ref="B159:B163"/>
    <mergeCell ref="A164:A168"/>
    <mergeCell ref="B164:B168"/>
    <mergeCell ref="A169:A173"/>
    <mergeCell ref="B169:B173"/>
    <mergeCell ref="A174:A178"/>
    <mergeCell ref="B174:B178"/>
    <mergeCell ref="A179:A183"/>
    <mergeCell ref="B179:B183"/>
    <mergeCell ref="A184:A188"/>
    <mergeCell ref="B184:B188"/>
    <mergeCell ref="A189:A193"/>
    <mergeCell ref="B189:B193"/>
    <mergeCell ref="A194:A198"/>
    <mergeCell ref="B194:B198"/>
    <mergeCell ref="A199:A224"/>
    <mergeCell ref="B199:B203"/>
    <mergeCell ref="B204:K204"/>
    <mergeCell ref="B205:B209"/>
    <mergeCell ref="B210:B214"/>
    <mergeCell ref="B215:B219"/>
    <mergeCell ref="B220:B224"/>
    <mergeCell ref="A225:A229"/>
    <mergeCell ref="B225:B229"/>
    <mergeCell ref="A230:A234"/>
    <mergeCell ref="B230:B234"/>
    <mergeCell ref="A235:A239"/>
    <mergeCell ref="B235:B239"/>
    <mergeCell ref="A240:A244"/>
    <mergeCell ref="B240:B244"/>
    <mergeCell ref="A245:A249"/>
    <mergeCell ref="B245:B249"/>
    <mergeCell ref="A250:A254"/>
    <mergeCell ref="B250:B254"/>
    <mergeCell ref="A255:A259"/>
    <mergeCell ref="B255:B259"/>
    <mergeCell ref="A260:A264"/>
    <mergeCell ref="B260:B264"/>
    <mergeCell ref="A265:A269"/>
    <mergeCell ref="B265:B269"/>
    <mergeCell ref="A270:A274"/>
    <mergeCell ref="B270:B274"/>
    <mergeCell ref="A275:A279"/>
    <mergeCell ref="B275:B279"/>
    <mergeCell ref="A280:A284"/>
    <mergeCell ref="B280:B284"/>
    <mergeCell ref="A285:A305"/>
    <mergeCell ref="B285:B289"/>
    <mergeCell ref="B290:K290"/>
    <mergeCell ref="B291:B295"/>
    <mergeCell ref="B296:B300"/>
    <mergeCell ref="B301:B305"/>
    <mergeCell ref="A306:A310"/>
    <mergeCell ref="B306:B310"/>
    <mergeCell ref="A311:A315"/>
    <mergeCell ref="B311:B315"/>
    <mergeCell ref="A316:A320"/>
    <mergeCell ref="B316:B320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47:A351"/>
    <mergeCell ref="B347:B351"/>
    <mergeCell ref="A352:A356"/>
    <mergeCell ref="B352:B356"/>
    <mergeCell ref="A357:A361"/>
    <mergeCell ref="B357:B361"/>
    <mergeCell ref="A362:A387"/>
    <mergeCell ref="B362:B366"/>
    <mergeCell ref="B367:F367"/>
    <mergeCell ref="B368:B372"/>
    <mergeCell ref="B373:B377"/>
    <mergeCell ref="B378:B382"/>
    <mergeCell ref="B383:B387"/>
    <mergeCell ref="A388:A413"/>
    <mergeCell ref="B388:B392"/>
    <mergeCell ref="B393:F393"/>
    <mergeCell ref="B394:B398"/>
    <mergeCell ref="B399:B403"/>
    <mergeCell ref="B404:B408"/>
    <mergeCell ref="B409:B413"/>
    <mergeCell ref="A414:A418"/>
    <mergeCell ref="B414:B418"/>
    <mergeCell ref="A419:A423"/>
    <mergeCell ref="B419:B423"/>
    <mergeCell ref="A424:A428"/>
    <mergeCell ref="B424:B428"/>
    <mergeCell ref="A429:A433"/>
    <mergeCell ref="B429:B433"/>
    <mergeCell ref="A434:A438"/>
    <mergeCell ref="B434:B438"/>
    <mergeCell ref="A439:A443"/>
    <mergeCell ref="B439:B443"/>
    <mergeCell ref="A444:A448"/>
    <mergeCell ref="B444:B448"/>
    <mergeCell ref="A449:A453"/>
    <mergeCell ref="B449:B453"/>
    <mergeCell ref="A454:A458"/>
    <mergeCell ref="B454:B458"/>
    <mergeCell ref="A459:A463"/>
    <mergeCell ref="B459:B463"/>
    <mergeCell ref="A464:A468"/>
    <mergeCell ref="B464:B468"/>
    <mergeCell ref="A469:A473"/>
    <mergeCell ref="B469:B473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2021-10-29T07:32:33Z</dcterms:modified>
  <cp:category/>
  <cp:version/>
  <cp:contentType/>
  <cp:contentStatus/>
</cp:coreProperties>
</file>